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9320" windowHeight="10890" activeTab="14"/>
  </bookViews>
  <sheets>
    <sheet name="湖南省" sheetId="1" r:id="rId1"/>
    <sheet name="长沙" sheetId="2" r:id="rId2"/>
    <sheet name="株洲" sheetId="3" r:id="rId3"/>
    <sheet name="衡阳" sheetId="4" r:id="rId4"/>
    <sheet name="邵阳" sheetId="5" r:id="rId5"/>
    <sheet name="岳阳" sheetId="6" r:id="rId6"/>
    <sheet name="常德" sheetId="7" r:id="rId7"/>
    <sheet name="张家界" sheetId="8" r:id="rId8"/>
    <sheet name="益阳" sheetId="9" r:id="rId9"/>
    <sheet name="郴州" sheetId="10" r:id="rId10"/>
    <sheet name="永州" sheetId="11" r:id="rId11"/>
    <sheet name="怀化" sheetId="12" r:id="rId12"/>
    <sheet name="娄底" sheetId="13" r:id="rId13"/>
    <sheet name="湘西" sheetId="14" r:id="rId14"/>
    <sheet name="省直" sheetId="15" r:id="rId15"/>
  </sheets>
  <definedNames>
    <definedName name="_xlnm.Print_Titles" localSheetId="6">'常德'!$2:$6</definedName>
    <definedName name="_xlnm.Print_Titles" localSheetId="9">'郴州'!$2:$6</definedName>
    <definedName name="_xlnm.Print_Titles" localSheetId="0">'湖南省'!$2:$6</definedName>
    <definedName name="_xlnm.Print_Titles" localSheetId="11">'怀化'!$2:$6</definedName>
    <definedName name="_xlnm.Print_Titles" localSheetId="4">'邵阳'!$2:$6</definedName>
    <definedName name="_xlnm.Print_Titles" localSheetId="10">'永州'!$2:$6</definedName>
    <definedName name="_xlnm.Print_Titles" localSheetId="5">'岳阳'!$2:$6</definedName>
  </definedNames>
  <calcPr fullCalcOnLoad="1"/>
</workbook>
</file>

<file path=xl/sharedStrings.xml><?xml version="1.0" encoding="utf-8"?>
<sst xmlns="http://schemas.openxmlformats.org/spreadsheetml/2006/main" count="816" uniqueCount="221">
  <si>
    <t>附表：</t>
  </si>
  <si>
    <t>单位：立方米、根</t>
  </si>
  <si>
    <r>
      <t>单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位</t>
    </r>
  </si>
  <si>
    <t>起源</t>
  </si>
  <si>
    <t>总计</t>
  </si>
  <si>
    <t>公益林</t>
  </si>
  <si>
    <t>商品林</t>
  </si>
  <si>
    <t>毛竹</t>
  </si>
  <si>
    <t>合计</t>
  </si>
  <si>
    <t>其他采伐</t>
  </si>
  <si>
    <t>主伐</t>
  </si>
  <si>
    <r>
      <t>其中</t>
    </r>
    <r>
      <rPr>
        <sz val="9"/>
        <rFont val="Times New Roman"/>
        <family val="1"/>
      </rPr>
      <t>:</t>
    </r>
    <r>
      <rPr>
        <sz val="9"/>
        <rFont val="宋体"/>
        <family val="0"/>
      </rPr>
      <t>低效林改造</t>
    </r>
  </si>
  <si>
    <r>
      <t>其中</t>
    </r>
    <r>
      <rPr>
        <sz val="9"/>
        <rFont val="Times New Roman"/>
        <family val="1"/>
      </rPr>
      <t>:</t>
    </r>
    <r>
      <rPr>
        <sz val="9"/>
        <rFont val="宋体"/>
        <family val="0"/>
      </rPr>
      <t>短轮伐期用材林</t>
    </r>
  </si>
  <si>
    <r>
      <t>其中</t>
    </r>
    <r>
      <rPr>
        <sz val="9"/>
        <rFont val="Times New Roman"/>
        <family val="1"/>
      </rPr>
      <t>:</t>
    </r>
    <r>
      <rPr>
        <sz val="9"/>
        <rFont val="宋体"/>
        <family val="0"/>
      </rPr>
      <t>低产林改造</t>
    </r>
  </si>
  <si>
    <t>湖南省</t>
  </si>
  <si>
    <t>天然</t>
  </si>
  <si>
    <t>天然</t>
  </si>
  <si>
    <t>人工</t>
  </si>
  <si>
    <t>人工</t>
  </si>
  <si>
    <t>浏阳市大围山林场</t>
  </si>
  <si>
    <t>株洲县军山林场</t>
  </si>
  <si>
    <t>醴陵水口山林场</t>
  </si>
  <si>
    <t>攸县黄丰桥林场</t>
  </si>
  <si>
    <t>茶陵县云阳林场</t>
  </si>
  <si>
    <t>炎陵县青石冈林场</t>
  </si>
  <si>
    <t>炎陵县大院林场</t>
  </si>
  <si>
    <t>株洲市</t>
  </si>
  <si>
    <t>株洲县凤凰山林场</t>
  </si>
  <si>
    <t>醴陵市樟仙岭林场</t>
  </si>
  <si>
    <t>炎陵县桃源洞林场</t>
  </si>
  <si>
    <t>合计</t>
  </si>
  <si>
    <t>天然</t>
  </si>
  <si>
    <t>人工</t>
  </si>
  <si>
    <t>常宁市弥泉林场</t>
  </si>
  <si>
    <t>衡山县紫金山林场</t>
  </si>
  <si>
    <t>衡阳市</t>
  </si>
  <si>
    <t>邵阳市</t>
  </si>
  <si>
    <t>隆回县白马山林场</t>
  </si>
  <si>
    <t>隆回县望云山林场</t>
  </si>
  <si>
    <t>隆回县大东山林场</t>
  </si>
  <si>
    <t>隆回县九龙山林场</t>
  </si>
  <si>
    <t>隆回县木瓜山林场</t>
  </si>
  <si>
    <t>洞口县罗溪林场</t>
  </si>
  <si>
    <t>洞口县月溪林场</t>
  </si>
  <si>
    <t>洞口县大湾林场</t>
  </si>
  <si>
    <t>洞口县桥头林场</t>
  </si>
  <si>
    <t>洞口县桐山林场</t>
  </si>
  <si>
    <t>绥宁县堡子岭林场</t>
  </si>
  <si>
    <t>绥宁县寨市林场</t>
  </si>
  <si>
    <t>绥宁县庙湾林场</t>
  </si>
  <si>
    <t>绥宁县武阳林场</t>
  </si>
  <si>
    <t>新宁县万峰林场</t>
  </si>
  <si>
    <t>新宁县东岭林场</t>
  </si>
  <si>
    <t>新宁县金子岭林场</t>
  </si>
  <si>
    <t>新宁县舜皇山林场</t>
  </si>
  <si>
    <t>新宁县紫云山林场</t>
  </si>
  <si>
    <t>新宁县谢家岭林场</t>
  </si>
  <si>
    <t>新邵县龙山林场</t>
  </si>
  <si>
    <t>新邵县岱山林场</t>
  </si>
  <si>
    <t>新邵县大形山林场</t>
  </si>
  <si>
    <t>平江县芦头林场</t>
  </si>
  <si>
    <t>平江县连云林场</t>
  </si>
  <si>
    <t>平江县福寿林场</t>
  </si>
  <si>
    <t>平江县幕阜林场</t>
  </si>
  <si>
    <t>汨罗市玉池林场</t>
  </si>
  <si>
    <t>岳阳市</t>
  </si>
  <si>
    <t>汨罗市桃林林场</t>
  </si>
  <si>
    <t>岳阳县大云山林场</t>
  </si>
  <si>
    <t>抚育采伐</t>
  </si>
  <si>
    <t>更新采伐</t>
  </si>
  <si>
    <t>常德市</t>
  </si>
  <si>
    <t>合计</t>
  </si>
  <si>
    <t>张家界</t>
  </si>
  <si>
    <t>张家界</t>
  </si>
  <si>
    <t>桃江县板溪国有林场</t>
  </si>
  <si>
    <t>益阳市</t>
  </si>
  <si>
    <t>益阳市</t>
  </si>
  <si>
    <t>郴州市</t>
  </si>
  <si>
    <t>郴州市</t>
  </si>
  <si>
    <t>永兴县矮塘铺林场</t>
  </si>
  <si>
    <t>宜章县骑田林场</t>
  </si>
  <si>
    <t>双牌县泷泊林场</t>
  </si>
  <si>
    <t>道县月岩林场</t>
  </si>
  <si>
    <t>江永县高泽源林场</t>
  </si>
  <si>
    <t>蓝山县南岭林场</t>
  </si>
  <si>
    <t>蓝山县荆竹林场</t>
  </si>
  <si>
    <t>蓝山县浆洞林场</t>
  </si>
  <si>
    <t>江华国有林场</t>
  </si>
  <si>
    <t>道县桥头林场</t>
  </si>
  <si>
    <t>永州市</t>
  </si>
  <si>
    <t>永州市</t>
  </si>
  <si>
    <t>泸阳林场</t>
  </si>
  <si>
    <t>洪江区林场</t>
  </si>
  <si>
    <t xml:space="preserve">中坡林场 </t>
  </si>
  <si>
    <t>象狮坡林场</t>
  </si>
  <si>
    <t>怀化市</t>
  </si>
  <si>
    <t>怀化市</t>
  </si>
  <si>
    <t>会同县广坪林场</t>
  </si>
  <si>
    <t>通道县地连林场</t>
  </si>
  <si>
    <t>娄底市</t>
  </si>
  <si>
    <t>娄底市</t>
  </si>
  <si>
    <t>湘西自治州</t>
  </si>
  <si>
    <t>湘西自治州</t>
  </si>
  <si>
    <t>长沙市</t>
  </si>
  <si>
    <t>株洲市</t>
  </si>
  <si>
    <t>衡阳市</t>
  </si>
  <si>
    <t>邵阳市</t>
  </si>
  <si>
    <t>岳阳市</t>
  </si>
  <si>
    <t>常德市</t>
  </si>
  <si>
    <t>衡阳县九峰林场</t>
  </si>
  <si>
    <t>衡阳县岣嵝峰林场</t>
  </si>
  <si>
    <t>衡阳县陈坪林场</t>
  </si>
  <si>
    <t>衡东县四方山林场</t>
  </si>
  <si>
    <t>祁东县四明山林场</t>
  </si>
  <si>
    <t>南岳区南岳林场</t>
  </si>
  <si>
    <t>邵东县皇帝岭林场</t>
  </si>
  <si>
    <t>邵东县猪婆山林场</t>
  </si>
  <si>
    <t>邵东县黄草坪林场</t>
  </si>
  <si>
    <t>邵阳县五峰铺林场</t>
  </si>
  <si>
    <t>邵阳县反封岭林场</t>
  </si>
  <si>
    <t>邵阳县河伯岭林场</t>
  </si>
  <si>
    <t>武冈市武冈林场</t>
  </si>
  <si>
    <t>城步县南洞林场</t>
  </si>
  <si>
    <t>城步县云马林场</t>
  </si>
  <si>
    <t>城步县燕子山林场</t>
  </si>
  <si>
    <t>城步县青界山林场</t>
  </si>
  <si>
    <t>城步县金紫山林场</t>
  </si>
  <si>
    <t>君山区天井山林场</t>
  </si>
  <si>
    <t>华容县胜峰林场</t>
  </si>
  <si>
    <t>华容县塔市林场</t>
  </si>
  <si>
    <t>临湘市荆竹山林场</t>
  </si>
  <si>
    <t>临湘市药菇山林场</t>
  </si>
  <si>
    <t>安乡县黄山头林场</t>
  </si>
  <si>
    <t>桃源县天台山林场</t>
  </si>
  <si>
    <t>永定区石长溪林场</t>
  </si>
  <si>
    <t>永定区猪石头林场</t>
  </si>
  <si>
    <t>永定区漩水林场</t>
  </si>
  <si>
    <t>慈利县江垭林场</t>
  </si>
  <si>
    <t>桃江县桃花江林场</t>
  </si>
  <si>
    <t>桃江县浮邱山林场</t>
  </si>
  <si>
    <t>桃江县石井头林场</t>
  </si>
  <si>
    <t>安化县洞市林场</t>
  </si>
  <si>
    <t>安化县芙蓉林场</t>
  </si>
  <si>
    <t>安化县柘溪林场</t>
  </si>
  <si>
    <t>沅江市龙虎山林场</t>
  </si>
  <si>
    <t>苏仙区五盖山林场</t>
  </si>
  <si>
    <t>桂阳县泰和林场</t>
  </si>
  <si>
    <t>嘉禾县南岭林场</t>
  </si>
  <si>
    <t>临武县东山林场</t>
  </si>
  <si>
    <t>汝城县大坪林场</t>
  </si>
  <si>
    <t>汝城县益将林场</t>
  </si>
  <si>
    <t>汝城县暖水林场</t>
  </si>
  <si>
    <t>桂东县宋坪林场</t>
  </si>
  <si>
    <t>安仁县基地林场</t>
  </si>
  <si>
    <t>安仁县大石林场</t>
  </si>
  <si>
    <t>安仁县公木林场</t>
  </si>
  <si>
    <t>苏仙岭林场</t>
  </si>
  <si>
    <t>宜章县莽山林管局</t>
  </si>
  <si>
    <t>零陵区水口山林场</t>
  </si>
  <si>
    <t>零陵区大庙头林场</t>
  </si>
  <si>
    <t>零陵区石岩头林场</t>
  </si>
  <si>
    <t>祁阳县大江林场</t>
  </si>
  <si>
    <t>东安县大庙口林场</t>
  </si>
  <si>
    <t>东安县黄泥洞林场</t>
  </si>
  <si>
    <t>双牌县打鼓坪林场</t>
  </si>
  <si>
    <t>双牌县五星岭林场</t>
  </si>
  <si>
    <t>宁远县九疑山林场</t>
  </si>
  <si>
    <t>宁远县白云山林场</t>
  </si>
  <si>
    <t>金洞林场</t>
  </si>
  <si>
    <t>沅陵县齐眉界林场</t>
  </si>
  <si>
    <t>沅陵县仙门林场</t>
  </si>
  <si>
    <t>辰溪县仙人岩林场</t>
  </si>
  <si>
    <t>溆浦县兰岗山林场</t>
  </si>
  <si>
    <t>溆浦县让家溪林场</t>
  </si>
  <si>
    <t>溆浦县小横龙林场</t>
  </si>
  <si>
    <t>溆浦县中都林场</t>
  </si>
  <si>
    <t>麻阳县西晃山林场</t>
  </si>
  <si>
    <t>新晃县天雷山林场</t>
  </si>
  <si>
    <t>芷江县五郎溪林场</t>
  </si>
  <si>
    <t>靖州县排牙山林场</t>
  </si>
  <si>
    <t>洪江市雪峰山林场</t>
  </si>
  <si>
    <t>洪江市八面山林场</t>
  </si>
  <si>
    <t>新化县大熊山林场</t>
  </si>
  <si>
    <t>新化县古台山林场</t>
  </si>
  <si>
    <t>涟源市龙山林场</t>
  </si>
  <si>
    <t>涟源市包围山林场</t>
  </si>
  <si>
    <t>双峰县九峰山林场</t>
  </si>
  <si>
    <t>双峰县黄龙林场</t>
  </si>
  <si>
    <t>双峰县猪婆山林场</t>
  </si>
  <si>
    <t>泸溪县军亭界林场</t>
  </si>
  <si>
    <t>凤凰县南华山林场</t>
  </si>
  <si>
    <t>古丈县高望界林场</t>
  </si>
  <si>
    <t>永顺县杉木河林场</t>
  </si>
  <si>
    <t>回龙圩林场</t>
  </si>
  <si>
    <t>桑植县四门岩林场</t>
  </si>
  <si>
    <t>省直林场</t>
  </si>
  <si>
    <t>长沙市</t>
  </si>
  <si>
    <t>资阳区刘家湖林场</t>
  </si>
  <si>
    <t>耒阳市五峰仙林场</t>
  </si>
  <si>
    <t>人工</t>
  </si>
  <si>
    <t>总计</t>
  </si>
  <si>
    <t>青羊湖林场</t>
  </si>
  <si>
    <t>宜章县溶家洞林场</t>
  </si>
  <si>
    <t>临武县西山林场</t>
  </si>
  <si>
    <t>资兴市滁口林场</t>
  </si>
  <si>
    <t>资兴市天鹅山林场</t>
  </si>
  <si>
    <t>祁阳县挂榜山林场</t>
  </si>
  <si>
    <t>江永县黑山林场</t>
  </si>
  <si>
    <t>孟公山林场</t>
  </si>
  <si>
    <t>人工</t>
  </si>
  <si>
    <t>湖南省国有林场2013年度木材生产计划安排表</t>
  </si>
  <si>
    <t>鼎城区花岩溪林场</t>
  </si>
  <si>
    <t>澧县天供山林场</t>
  </si>
  <si>
    <t>桃源县桃花源林场</t>
  </si>
  <si>
    <t>石门县洛浦寺林场</t>
  </si>
  <si>
    <t>石门县白云山林场</t>
  </si>
  <si>
    <t>石门县大同山林场</t>
  </si>
  <si>
    <t>石门县夹山林场</t>
  </si>
  <si>
    <t>河洑林场</t>
  </si>
  <si>
    <t>常德林场</t>
  </si>
  <si>
    <t>冷水江市毛易林场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</si>
</sst>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_);[Red]\(0\)"/>
  </numFmts>
  <fonts count="24">
    <font>
      <sz val="12"/>
      <name val="宋体"/>
      <family val="0"/>
    </font>
    <font>
      <sz val="16"/>
      <name val="仿宋_GB2312"/>
      <family val="3"/>
    </font>
    <font>
      <sz val="9"/>
      <name val="宋体"/>
      <family val="0"/>
    </font>
    <font>
      <b/>
      <sz val="22"/>
      <name val="宋体"/>
      <family val="0"/>
    </font>
    <font>
      <sz val="10.5"/>
      <name val="宋体"/>
      <family val="0"/>
    </font>
    <font>
      <sz val="9"/>
      <name val="Times New Roman"/>
      <family val="1"/>
    </font>
    <font>
      <sz val="9"/>
      <color indexed="8"/>
      <name val="方正书宋_GBK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0" fillId="0" borderId="12" xfId="0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Q17" sqref="Q17"/>
    </sheetView>
  </sheetViews>
  <sheetFormatPr defaultColWidth="9.00390625" defaultRowHeight="14.25"/>
  <cols>
    <col min="1" max="15" width="8.125" style="0" customWidth="1"/>
  </cols>
  <sheetData>
    <row r="1" ht="40.5">
      <c r="A1" s="1" t="s">
        <v>0</v>
      </c>
    </row>
    <row r="2" spans="1:15" ht="27">
      <c r="A2" s="20" t="s">
        <v>210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4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4.25">
      <c r="A4" s="22" t="s">
        <v>2</v>
      </c>
      <c r="B4" s="22" t="s">
        <v>3</v>
      </c>
      <c r="C4" s="4" t="s">
        <v>4</v>
      </c>
      <c r="D4" s="22" t="s">
        <v>5</v>
      </c>
      <c r="E4" s="22"/>
      <c r="F4" s="22"/>
      <c r="G4" s="22"/>
      <c r="H4" s="22"/>
      <c r="I4" s="22" t="s">
        <v>6</v>
      </c>
      <c r="J4" s="22"/>
      <c r="K4" s="22"/>
      <c r="L4" s="22"/>
      <c r="M4" s="22"/>
      <c r="N4" s="22"/>
      <c r="O4" s="22" t="s">
        <v>7</v>
      </c>
    </row>
    <row r="5" spans="1:15" ht="14.25">
      <c r="A5" s="22"/>
      <c r="B5" s="22"/>
      <c r="C5" s="22" t="s">
        <v>8</v>
      </c>
      <c r="D5" s="22" t="s">
        <v>8</v>
      </c>
      <c r="E5" s="22" t="s">
        <v>68</v>
      </c>
      <c r="F5" s="22" t="s">
        <v>69</v>
      </c>
      <c r="G5" s="22" t="s">
        <v>9</v>
      </c>
      <c r="H5" s="22"/>
      <c r="I5" s="22" t="s">
        <v>8</v>
      </c>
      <c r="J5" s="22" t="s">
        <v>10</v>
      </c>
      <c r="K5" s="22"/>
      <c r="L5" s="22" t="s">
        <v>68</v>
      </c>
      <c r="M5" s="22" t="s">
        <v>9</v>
      </c>
      <c r="N5" s="22"/>
      <c r="O5" s="22"/>
    </row>
    <row r="6" spans="1:15" ht="23.25">
      <c r="A6" s="22"/>
      <c r="B6" s="22"/>
      <c r="C6" s="22"/>
      <c r="D6" s="22"/>
      <c r="E6" s="22"/>
      <c r="F6" s="22"/>
      <c r="G6" s="4" t="s">
        <v>8</v>
      </c>
      <c r="H6" s="4" t="s">
        <v>11</v>
      </c>
      <c r="I6" s="22"/>
      <c r="J6" s="4" t="s">
        <v>8</v>
      </c>
      <c r="K6" s="4" t="s">
        <v>12</v>
      </c>
      <c r="L6" s="22"/>
      <c r="M6" s="4" t="s">
        <v>8</v>
      </c>
      <c r="N6" s="4" t="s">
        <v>13</v>
      </c>
      <c r="O6" s="22"/>
    </row>
    <row r="7" spans="1:17" ht="14.25">
      <c r="A7" s="23" t="s">
        <v>14</v>
      </c>
      <c r="B7" s="4" t="s">
        <v>30</v>
      </c>
      <c r="C7" s="2">
        <f>D7+I7</f>
        <v>874904</v>
      </c>
      <c r="D7" s="2">
        <f>E7+F7+G7</f>
        <v>142537</v>
      </c>
      <c r="E7" s="2">
        <f>E8+E9</f>
        <v>44142</v>
      </c>
      <c r="F7" s="2">
        <f>F8+F9</f>
        <v>83042</v>
      </c>
      <c r="G7" s="2">
        <f>G8+G9</f>
        <v>15353</v>
      </c>
      <c r="H7" s="2">
        <f>H8+H9</f>
        <v>5606</v>
      </c>
      <c r="I7" s="2">
        <f>J7+L7+M7</f>
        <v>732367</v>
      </c>
      <c r="J7" s="2">
        <f>J8+J9</f>
        <v>674341</v>
      </c>
      <c r="K7" s="2">
        <f>K8+K9</f>
        <v>171086</v>
      </c>
      <c r="L7" s="2">
        <f>L8+L9</f>
        <v>43987</v>
      </c>
      <c r="M7" s="2">
        <f>M8+M9</f>
        <v>14039</v>
      </c>
      <c r="N7" s="2">
        <f>N8+N9</f>
        <v>12768</v>
      </c>
      <c r="O7" s="2">
        <f>SUM(O8:O41)</f>
        <v>4035120</v>
      </c>
      <c r="Q7" s="3"/>
    </row>
    <row r="8" spans="1:17" ht="14.25">
      <c r="A8" s="23"/>
      <c r="B8" s="4" t="s">
        <v>31</v>
      </c>
      <c r="C8" s="2">
        <f>D8+I8</f>
        <v>18235</v>
      </c>
      <c r="D8" s="2">
        <f>E8+F8+G8</f>
        <v>4600</v>
      </c>
      <c r="E8" s="2">
        <f>E14+E17+E21+E24+E29+E32+E35+E38</f>
        <v>1216</v>
      </c>
      <c r="F8" s="2">
        <f aca="true" t="shared" si="0" ref="F8:N8">F14+F17+F21+F24+F29+F32+F35+F38</f>
        <v>2074</v>
      </c>
      <c r="G8" s="2">
        <f t="shared" si="0"/>
        <v>1310</v>
      </c>
      <c r="H8" s="2">
        <f t="shared" si="0"/>
        <v>1220</v>
      </c>
      <c r="I8" s="2">
        <f>J8+L8+M8</f>
        <v>13635</v>
      </c>
      <c r="J8" s="2">
        <f t="shared" si="0"/>
        <v>12186</v>
      </c>
      <c r="K8" s="2">
        <f t="shared" si="0"/>
        <v>0</v>
      </c>
      <c r="L8" s="2">
        <f t="shared" si="0"/>
        <v>655</v>
      </c>
      <c r="M8" s="2">
        <f t="shared" si="0"/>
        <v>794</v>
      </c>
      <c r="N8" s="2">
        <f t="shared" si="0"/>
        <v>610</v>
      </c>
      <c r="O8" s="2"/>
      <c r="Q8" s="3"/>
    </row>
    <row r="9" spans="1:17" ht="14.25">
      <c r="A9" s="23"/>
      <c r="B9" s="4" t="s">
        <v>32</v>
      </c>
      <c r="C9" s="2">
        <f>D9+I9</f>
        <v>856669</v>
      </c>
      <c r="D9" s="2">
        <f>E9+F9+G9</f>
        <v>137937</v>
      </c>
      <c r="E9" s="2">
        <f>E12+E15+E18+E19+E22+E25+E26+E27+E30+E33+E36+E39+E40+E41</f>
        <v>42926</v>
      </c>
      <c r="F9" s="2">
        <f aca="true" t="shared" si="1" ref="F9:N9">F12+F15+F18+F19+F22+F25+F26+F27+F30+F33+F36+F39+F40+F41</f>
        <v>80968</v>
      </c>
      <c r="G9" s="2">
        <f t="shared" si="1"/>
        <v>14043</v>
      </c>
      <c r="H9" s="2">
        <f t="shared" si="1"/>
        <v>4386</v>
      </c>
      <c r="I9" s="2">
        <f>J9+L9+M9</f>
        <v>718732</v>
      </c>
      <c r="J9" s="2">
        <f t="shared" si="1"/>
        <v>662155</v>
      </c>
      <c r="K9" s="2">
        <f t="shared" si="1"/>
        <v>171086</v>
      </c>
      <c r="L9" s="2">
        <f t="shared" si="1"/>
        <v>43332</v>
      </c>
      <c r="M9" s="2">
        <f t="shared" si="1"/>
        <v>13245</v>
      </c>
      <c r="N9" s="2">
        <f t="shared" si="1"/>
        <v>12158</v>
      </c>
      <c r="O9" s="2"/>
      <c r="P9" s="16"/>
      <c r="Q9" s="3"/>
    </row>
    <row r="10" spans="1:17" ht="14.25">
      <c r="A10" s="6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Q10" s="3"/>
    </row>
    <row r="11" spans="1:17" ht="14.25">
      <c r="A11" s="18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Q11" s="3"/>
    </row>
    <row r="12" spans="1:15" ht="14.25">
      <c r="A12" s="13" t="s">
        <v>103</v>
      </c>
      <c r="B12" s="4" t="s">
        <v>17</v>
      </c>
      <c r="C12" s="2">
        <v>400</v>
      </c>
      <c r="D12" s="2">
        <v>400</v>
      </c>
      <c r="E12" s="2"/>
      <c r="F12" s="2">
        <v>400</v>
      </c>
      <c r="G12" s="2"/>
      <c r="H12" s="2"/>
      <c r="I12" s="2"/>
      <c r="J12" s="2"/>
      <c r="K12" s="2"/>
      <c r="L12" s="2"/>
      <c r="M12" s="2"/>
      <c r="N12" s="2"/>
      <c r="O12" s="2">
        <v>20000</v>
      </c>
    </row>
    <row r="13" spans="1:15" ht="14.25">
      <c r="A13" s="19" t="s">
        <v>104</v>
      </c>
      <c r="B13" s="4" t="s">
        <v>30</v>
      </c>
      <c r="C13" s="2">
        <v>72154</v>
      </c>
      <c r="D13" s="2">
        <v>10238</v>
      </c>
      <c r="E13" s="2">
        <v>6460</v>
      </c>
      <c r="F13" s="2">
        <v>2516</v>
      </c>
      <c r="G13" s="2">
        <v>1262</v>
      </c>
      <c r="H13" s="2">
        <v>102</v>
      </c>
      <c r="I13" s="2">
        <v>61916</v>
      </c>
      <c r="J13" s="2">
        <v>58679</v>
      </c>
      <c r="K13" s="2">
        <v>14000</v>
      </c>
      <c r="L13" s="2">
        <v>2637</v>
      </c>
      <c r="M13" s="2">
        <v>600</v>
      </c>
      <c r="N13" s="2">
        <v>400</v>
      </c>
      <c r="O13" s="2">
        <v>509593</v>
      </c>
    </row>
    <row r="14" spans="1:15" ht="14.25">
      <c r="A14" s="19"/>
      <c r="B14" s="4" t="s">
        <v>31</v>
      </c>
      <c r="C14" s="2">
        <v>268</v>
      </c>
      <c r="D14" s="2">
        <v>268</v>
      </c>
      <c r="E14" s="2">
        <v>268</v>
      </c>
      <c r="F14" s="2"/>
      <c r="G14" s="2"/>
      <c r="H14" s="2"/>
      <c r="I14" s="2"/>
      <c r="J14" s="2"/>
      <c r="K14" s="2"/>
      <c r="L14" s="2"/>
      <c r="M14" s="2">
        <v>0</v>
      </c>
      <c r="N14" s="2">
        <v>0</v>
      </c>
      <c r="O14" s="2"/>
    </row>
    <row r="15" spans="1:15" ht="14.25">
      <c r="A15" s="19"/>
      <c r="B15" s="4" t="s">
        <v>32</v>
      </c>
      <c r="C15" s="2">
        <v>71886</v>
      </c>
      <c r="D15" s="2">
        <v>9970</v>
      </c>
      <c r="E15" s="2">
        <v>6192</v>
      </c>
      <c r="F15" s="2">
        <v>2516</v>
      </c>
      <c r="G15" s="2">
        <v>1262</v>
      </c>
      <c r="H15" s="2">
        <v>102</v>
      </c>
      <c r="I15" s="2">
        <v>61916</v>
      </c>
      <c r="J15" s="2">
        <v>58679</v>
      </c>
      <c r="K15" s="2">
        <v>14000</v>
      </c>
      <c r="L15" s="2">
        <v>2637</v>
      </c>
      <c r="M15" s="2">
        <v>600</v>
      </c>
      <c r="N15" s="2">
        <v>400</v>
      </c>
      <c r="O15" s="2"/>
    </row>
    <row r="16" spans="1:15" ht="14.25">
      <c r="A16" s="19" t="s">
        <v>105</v>
      </c>
      <c r="B16" s="4" t="s">
        <v>30</v>
      </c>
      <c r="C16" s="2">
        <v>13075</v>
      </c>
      <c r="D16" s="2">
        <v>8549</v>
      </c>
      <c r="E16" s="2">
        <v>1453</v>
      </c>
      <c r="F16" s="2">
        <v>6535</v>
      </c>
      <c r="G16" s="2">
        <v>561</v>
      </c>
      <c r="H16" s="2">
        <v>261</v>
      </c>
      <c r="I16" s="2">
        <v>4526</v>
      </c>
      <c r="J16" s="2">
        <v>4416</v>
      </c>
      <c r="K16" s="2"/>
      <c r="L16" s="2">
        <v>110</v>
      </c>
      <c r="M16" s="2">
        <v>0</v>
      </c>
      <c r="N16" s="2"/>
      <c r="O16" s="2">
        <v>163000</v>
      </c>
    </row>
    <row r="17" spans="1:15" ht="14.25">
      <c r="A17" s="19"/>
      <c r="B17" s="4" t="s">
        <v>31</v>
      </c>
      <c r="C17" s="2">
        <v>900</v>
      </c>
      <c r="D17" s="2">
        <v>900</v>
      </c>
      <c r="E17" s="2">
        <v>200</v>
      </c>
      <c r="F17" s="2">
        <v>700</v>
      </c>
      <c r="G17" s="2">
        <v>0</v>
      </c>
      <c r="H17" s="2">
        <v>0</v>
      </c>
      <c r="I17" s="2"/>
      <c r="J17" s="2"/>
      <c r="K17" s="2"/>
      <c r="L17" s="2"/>
      <c r="M17" s="2"/>
      <c r="N17" s="2"/>
      <c r="O17" s="2"/>
    </row>
    <row r="18" spans="1:15" ht="14.25">
      <c r="A18" s="19"/>
      <c r="B18" s="4" t="s">
        <v>32</v>
      </c>
      <c r="C18" s="2">
        <v>12175</v>
      </c>
      <c r="D18" s="2">
        <v>7649</v>
      </c>
      <c r="E18" s="2">
        <v>1253</v>
      </c>
      <c r="F18" s="2">
        <v>5835</v>
      </c>
      <c r="G18" s="2">
        <v>561</v>
      </c>
      <c r="H18" s="2">
        <v>261</v>
      </c>
      <c r="I18" s="2">
        <v>4526</v>
      </c>
      <c r="J18" s="2">
        <v>4416</v>
      </c>
      <c r="K18" s="2"/>
      <c r="L18" s="2">
        <v>110</v>
      </c>
      <c r="M18" s="2">
        <v>0</v>
      </c>
      <c r="N18" s="2"/>
      <c r="O18" s="2"/>
    </row>
    <row r="19" spans="1:15" ht="14.25">
      <c r="A19" s="8" t="s">
        <v>106</v>
      </c>
      <c r="B19" s="4" t="s">
        <v>32</v>
      </c>
      <c r="C19" s="2">
        <v>208273</v>
      </c>
      <c r="D19" s="2">
        <v>50450</v>
      </c>
      <c r="E19" s="2">
        <v>12315</v>
      </c>
      <c r="F19" s="2">
        <v>32485</v>
      </c>
      <c r="G19" s="2">
        <v>5650</v>
      </c>
      <c r="H19" s="2">
        <v>1500</v>
      </c>
      <c r="I19" s="2">
        <v>157823</v>
      </c>
      <c r="J19" s="2">
        <v>149681</v>
      </c>
      <c r="K19" s="2">
        <v>53876</v>
      </c>
      <c r="L19" s="2">
        <v>6814</v>
      </c>
      <c r="M19" s="2">
        <v>1328</v>
      </c>
      <c r="N19" s="2">
        <v>1028</v>
      </c>
      <c r="O19" s="2">
        <v>543639</v>
      </c>
    </row>
    <row r="20" spans="1:15" ht="14.25">
      <c r="A20" s="19" t="s">
        <v>107</v>
      </c>
      <c r="B20" s="4" t="s">
        <v>30</v>
      </c>
      <c r="C20" s="2">
        <v>26062</v>
      </c>
      <c r="D20" s="2">
        <v>7564</v>
      </c>
      <c r="E20" s="2">
        <v>2703</v>
      </c>
      <c r="F20" s="2">
        <v>3565</v>
      </c>
      <c r="G20" s="2">
        <v>1296</v>
      </c>
      <c r="H20" s="2">
        <v>1086</v>
      </c>
      <c r="I20" s="2">
        <v>18498</v>
      </c>
      <c r="J20" s="2">
        <v>16563</v>
      </c>
      <c r="K20" s="2">
        <v>4596</v>
      </c>
      <c r="L20" s="2">
        <v>1325</v>
      </c>
      <c r="M20" s="2">
        <v>610</v>
      </c>
      <c r="N20" s="2">
        <v>610</v>
      </c>
      <c r="O20" s="2">
        <v>335233</v>
      </c>
    </row>
    <row r="21" spans="1:15" ht="14.25">
      <c r="A21" s="19"/>
      <c r="B21" s="4" t="s">
        <v>31</v>
      </c>
      <c r="C21" s="2">
        <v>2282</v>
      </c>
      <c r="D21" s="2">
        <v>1672</v>
      </c>
      <c r="E21" s="2">
        <v>0</v>
      </c>
      <c r="F21" s="2">
        <v>926</v>
      </c>
      <c r="G21" s="2">
        <v>746</v>
      </c>
      <c r="H21" s="2">
        <v>746</v>
      </c>
      <c r="I21" s="2">
        <v>610</v>
      </c>
      <c r="J21" s="2">
        <v>0</v>
      </c>
      <c r="K21" s="2">
        <v>0</v>
      </c>
      <c r="L21" s="2">
        <v>0</v>
      </c>
      <c r="M21" s="2">
        <v>610</v>
      </c>
      <c r="N21" s="2">
        <v>610</v>
      </c>
      <c r="O21" s="2"/>
    </row>
    <row r="22" spans="1:15" ht="14.25">
      <c r="A22" s="19"/>
      <c r="B22" s="4" t="s">
        <v>32</v>
      </c>
      <c r="C22" s="2">
        <v>23780</v>
      </c>
      <c r="D22" s="2">
        <v>5892</v>
      </c>
      <c r="E22" s="2">
        <v>2703</v>
      </c>
      <c r="F22" s="2">
        <v>2639</v>
      </c>
      <c r="G22" s="2">
        <v>550</v>
      </c>
      <c r="H22" s="2">
        <v>340</v>
      </c>
      <c r="I22" s="2">
        <v>17888</v>
      </c>
      <c r="J22" s="2">
        <v>16563</v>
      </c>
      <c r="K22" s="2">
        <v>4596</v>
      </c>
      <c r="L22" s="2">
        <v>1325</v>
      </c>
      <c r="M22" s="2">
        <v>0</v>
      </c>
      <c r="N22" s="2">
        <v>0</v>
      </c>
      <c r="O22" s="2"/>
    </row>
    <row r="23" spans="1:15" ht="14.25">
      <c r="A23" s="19" t="s">
        <v>108</v>
      </c>
      <c r="B23" s="4" t="s">
        <v>30</v>
      </c>
      <c r="C23" s="2">
        <v>7361</v>
      </c>
      <c r="D23" s="2">
        <v>4085</v>
      </c>
      <c r="E23" s="2">
        <v>1103</v>
      </c>
      <c r="F23" s="2">
        <v>1926</v>
      </c>
      <c r="G23" s="2">
        <v>1056</v>
      </c>
      <c r="H23" s="2">
        <v>656</v>
      </c>
      <c r="I23" s="2">
        <v>3276</v>
      </c>
      <c r="J23" s="2">
        <v>2380</v>
      </c>
      <c r="K23" s="2">
        <v>873</v>
      </c>
      <c r="L23" s="2">
        <v>272</v>
      </c>
      <c r="M23" s="2">
        <v>624</v>
      </c>
      <c r="N23" s="2">
        <v>348</v>
      </c>
      <c r="O23" s="2">
        <v>688959</v>
      </c>
    </row>
    <row r="24" spans="1:15" ht="14.25">
      <c r="A24" s="19"/>
      <c r="B24" s="4" t="s">
        <v>31</v>
      </c>
      <c r="C24" s="2">
        <v>897</v>
      </c>
      <c r="D24" s="2">
        <v>678</v>
      </c>
      <c r="E24" s="2">
        <v>24</v>
      </c>
      <c r="F24" s="2">
        <v>326</v>
      </c>
      <c r="G24" s="2">
        <v>328</v>
      </c>
      <c r="H24" s="2">
        <v>278</v>
      </c>
      <c r="I24" s="2">
        <v>219</v>
      </c>
      <c r="J24" s="2">
        <v>0</v>
      </c>
      <c r="K24" s="2">
        <v>0</v>
      </c>
      <c r="L24" s="2">
        <v>35</v>
      </c>
      <c r="M24" s="2">
        <v>184</v>
      </c>
      <c r="N24" s="2">
        <v>0</v>
      </c>
      <c r="O24" s="2"/>
    </row>
    <row r="25" spans="1:15" ht="14.25">
      <c r="A25" s="19"/>
      <c r="B25" s="4" t="s">
        <v>32</v>
      </c>
      <c r="C25" s="2">
        <v>6464</v>
      </c>
      <c r="D25" s="2">
        <v>3407</v>
      </c>
      <c r="E25" s="2">
        <v>1079</v>
      </c>
      <c r="F25" s="2">
        <v>1600</v>
      </c>
      <c r="G25" s="2">
        <v>728</v>
      </c>
      <c r="H25" s="2">
        <v>378</v>
      </c>
      <c r="I25" s="2">
        <v>3057</v>
      </c>
      <c r="J25" s="2">
        <v>2380</v>
      </c>
      <c r="K25" s="2">
        <v>873</v>
      </c>
      <c r="L25" s="2">
        <v>237</v>
      </c>
      <c r="M25" s="2">
        <v>440</v>
      </c>
      <c r="N25" s="2">
        <v>348</v>
      </c>
      <c r="O25" s="2"/>
    </row>
    <row r="26" spans="1:15" ht="14.25">
      <c r="A26" s="8" t="s">
        <v>72</v>
      </c>
      <c r="B26" s="4" t="s">
        <v>32</v>
      </c>
      <c r="C26" s="2">
        <v>14118</v>
      </c>
      <c r="D26" s="2">
        <v>3020</v>
      </c>
      <c r="E26" s="2">
        <v>1875</v>
      </c>
      <c r="F26" s="2">
        <v>1035</v>
      </c>
      <c r="G26" s="2">
        <v>110</v>
      </c>
      <c r="H26" s="2">
        <v>0</v>
      </c>
      <c r="I26" s="2">
        <v>11098</v>
      </c>
      <c r="J26" s="2">
        <v>10366</v>
      </c>
      <c r="K26" s="2">
        <v>0</v>
      </c>
      <c r="L26" s="2">
        <v>632</v>
      </c>
      <c r="M26" s="2">
        <v>100</v>
      </c>
      <c r="N26" s="2">
        <v>0</v>
      </c>
      <c r="O26" s="2">
        <v>200</v>
      </c>
    </row>
    <row r="27" spans="1:15" ht="14.25">
      <c r="A27" s="13" t="s">
        <v>75</v>
      </c>
      <c r="B27" s="4" t="s">
        <v>32</v>
      </c>
      <c r="C27" s="2">
        <v>8105</v>
      </c>
      <c r="D27" s="2">
        <v>3632</v>
      </c>
      <c r="E27" s="2">
        <v>453</v>
      </c>
      <c r="F27" s="2">
        <v>2607</v>
      </c>
      <c r="G27" s="2">
        <v>572</v>
      </c>
      <c r="H27" s="2"/>
      <c r="I27" s="2">
        <v>4473</v>
      </c>
      <c r="J27" s="2">
        <v>3000</v>
      </c>
      <c r="K27" s="2">
        <v>3000</v>
      </c>
      <c r="L27" s="2">
        <v>1473</v>
      </c>
      <c r="M27" s="2"/>
      <c r="N27" s="2"/>
      <c r="O27" s="2">
        <v>322000</v>
      </c>
    </row>
    <row r="28" spans="1:15" ht="14.25">
      <c r="A28" s="19" t="s">
        <v>77</v>
      </c>
      <c r="B28" s="4" t="s">
        <v>30</v>
      </c>
      <c r="C28" s="2">
        <v>150282</v>
      </c>
      <c r="D28" s="2">
        <v>10900</v>
      </c>
      <c r="E28" s="2">
        <v>5831</v>
      </c>
      <c r="F28" s="2">
        <v>3993</v>
      </c>
      <c r="G28" s="2">
        <v>1076</v>
      </c>
      <c r="H28" s="2">
        <v>196</v>
      </c>
      <c r="I28" s="2">
        <v>139382</v>
      </c>
      <c r="J28" s="2">
        <v>126727</v>
      </c>
      <c r="K28" s="2">
        <v>39519</v>
      </c>
      <c r="L28" s="2">
        <v>12655</v>
      </c>
      <c r="M28" s="2">
        <v>0</v>
      </c>
      <c r="N28" s="2">
        <v>0</v>
      </c>
      <c r="O28" s="2">
        <v>447870</v>
      </c>
    </row>
    <row r="29" spans="1:15" ht="14.25">
      <c r="A29" s="19"/>
      <c r="B29" s="4" t="s">
        <v>31</v>
      </c>
      <c r="C29" s="2">
        <v>11592</v>
      </c>
      <c r="D29" s="2">
        <v>310</v>
      </c>
      <c r="E29" s="2">
        <v>52</v>
      </c>
      <c r="F29" s="2">
        <v>22</v>
      </c>
      <c r="G29" s="2">
        <v>236</v>
      </c>
      <c r="H29" s="2">
        <v>196</v>
      </c>
      <c r="I29" s="2">
        <v>11282</v>
      </c>
      <c r="J29" s="2">
        <v>11282</v>
      </c>
      <c r="K29" s="2">
        <v>0</v>
      </c>
      <c r="L29" s="2">
        <v>0</v>
      </c>
      <c r="M29" s="2">
        <v>0</v>
      </c>
      <c r="N29" s="2">
        <v>0</v>
      </c>
      <c r="O29" s="2"/>
    </row>
    <row r="30" spans="1:15" ht="14.25">
      <c r="A30" s="19"/>
      <c r="B30" s="4" t="s">
        <v>32</v>
      </c>
      <c r="C30" s="2">
        <v>138690</v>
      </c>
      <c r="D30" s="2">
        <v>10590</v>
      </c>
      <c r="E30" s="2">
        <v>5779</v>
      </c>
      <c r="F30" s="2">
        <v>3971</v>
      </c>
      <c r="G30" s="2">
        <v>840</v>
      </c>
      <c r="H30" s="2">
        <v>0</v>
      </c>
      <c r="I30" s="2">
        <v>128100</v>
      </c>
      <c r="J30" s="2">
        <v>115445</v>
      </c>
      <c r="K30" s="2">
        <v>39519</v>
      </c>
      <c r="L30" s="2">
        <v>12655</v>
      </c>
      <c r="M30" s="2">
        <v>0</v>
      </c>
      <c r="N30" s="2">
        <v>0</v>
      </c>
      <c r="O30" s="2"/>
    </row>
    <row r="31" spans="1:15" ht="14.25">
      <c r="A31" s="19" t="s">
        <v>89</v>
      </c>
      <c r="B31" s="4" t="s">
        <v>30</v>
      </c>
      <c r="C31" s="2">
        <v>295086</v>
      </c>
      <c r="D31" s="2">
        <v>22835</v>
      </c>
      <c r="E31" s="2">
        <v>4505</v>
      </c>
      <c r="F31" s="2">
        <v>17130</v>
      </c>
      <c r="G31" s="2">
        <v>1200</v>
      </c>
      <c r="H31" s="2">
        <v>410</v>
      </c>
      <c r="I31" s="2">
        <v>272251</v>
      </c>
      <c r="J31" s="2">
        <v>246335</v>
      </c>
      <c r="K31" s="2">
        <v>52446</v>
      </c>
      <c r="L31" s="2">
        <v>16419</v>
      </c>
      <c r="M31" s="2">
        <v>9497</v>
      </c>
      <c r="N31" s="2">
        <v>9302</v>
      </c>
      <c r="O31" s="2">
        <v>718926</v>
      </c>
    </row>
    <row r="32" spans="1:15" ht="14.25">
      <c r="A32" s="19"/>
      <c r="B32" s="4" t="s">
        <v>31</v>
      </c>
      <c r="C32" s="2">
        <v>1314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1314</v>
      </c>
      <c r="J32" s="2">
        <v>694</v>
      </c>
      <c r="K32" s="2">
        <v>0</v>
      </c>
      <c r="L32" s="2">
        <v>620</v>
      </c>
      <c r="M32" s="2">
        <v>0</v>
      </c>
      <c r="N32" s="2">
        <v>0</v>
      </c>
      <c r="O32" s="2"/>
    </row>
    <row r="33" spans="1:15" ht="14.25">
      <c r="A33" s="19"/>
      <c r="B33" s="4" t="s">
        <v>32</v>
      </c>
      <c r="C33" s="2">
        <v>293772</v>
      </c>
      <c r="D33" s="2">
        <v>22835</v>
      </c>
      <c r="E33" s="2">
        <v>4505</v>
      </c>
      <c r="F33" s="2">
        <v>17130</v>
      </c>
      <c r="G33" s="2">
        <v>1200</v>
      </c>
      <c r="H33" s="2">
        <v>410</v>
      </c>
      <c r="I33" s="2">
        <v>270937</v>
      </c>
      <c r="J33" s="2">
        <v>245641</v>
      </c>
      <c r="K33" s="2">
        <v>52446</v>
      </c>
      <c r="L33" s="2">
        <v>15799</v>
      </c>
      <c r="M33" s="2">
        <v>9497</v>
      </c>
      <c r="N33" s="2">
        <v>9302</v>
      </c>
      <c r="O33" s="2"/>
    </row>
    <row r="34" spans="1:15" ht="14.25">
      <c r="A34" s="19" t="s">
        <v>95</v>
      </c>
      <c r="B34" s="4" t="s">
        <v>30</v>
      </c>
      <c r="C34" s="2">
        <v>63636</v>
      </c>
      <c r="D34" s="2">
        <v>10365</v>
      </c>
      <c r="E34" s="2">
        <v>2425</v>
      </c>
      <c r="F34" s="2">
        <v>7070</v>
      </c>
      <c r="G34" s="2">
        <v>870</v>
      </c>
      <c r="H34" s="2">
        <v>630</v>
      </c>
      <c r="I34" s="2">
        <v>53271</v>
      </c>
      <c r="J34" s="2">
        <v>50721</v>
      </c>
      <c r="K34" s="2">
        <v>2776</v>
      </c>
      <c r="L34" s="2">
        <v>1550</v>
      </c>
      <c r="M34" s="2">
        <v>1000</v>
      </c>
      <c r="N34" s="2">
        <v>1000</v>
      </c>
      <c r="O34" s="2">
        <v>89000</v>
      </c>
    </row>
    <row r="35" spans="1:15" ht="14.25">
      <c r="A35" s="19"/>
      <c r="B35" s="4" t="s">
        <v>31</v>
      </c>
      <c r="C35" s="2">
        <v>100</v>
      </c>
      <c r="D35" s="2">
        <v>100</v>
      </c>
      <c r="E35" s="2">
        <v>0</v>
      </c>
      <c r="F35" s="2">
        <v>100</v>
      </c>
      <c r="G35" s="2">
        <v>0</v>
      </c>
      <c r="H35" s="2">
        <v>0</v>
      </c>
      <c r="I35" s="2">
        <v>0</v>
      </c>
      <c r="J35" s="2"/>
      <c r="K35" s="2"/>
      <c r="L35" s="2"/>
      <c r="M35" s="2"/>
      <c r="N35" s="2"/>
      <c r="O35" s="2"/>
    </row>
    <row r="36" spans="1:15" ht="14.25">
      <c r="A36" s="19"/>
      <c r="B36" s="4" t="s">
        <v>32</v>
      </c>
      <c r="C36" s="2">
        <v>63536</v>
      </c>
      <c r="D36" s="2">
        <v>10265</v>
      </c>
      <c r="E36" s="2">
        <v>2425</v>
      </c>
      <c r="F36" s="2">
        <v>6970</v>
      </c>
      <c r="G36" s="2">
        <v>870</v>
      </c>
      <c r="H36" s="2">
        <v>630</v>
      </c>
      <c r="I36" s="2">
        <v>53271</v>
      </c>
      <c r="J36" s="2">
        <v>50721</v>
      </c>
      <c r="K36" s="2">
        <v>2776</v>
      </c>
      <c r="L36" s="2">
        <v>1550</v>
      </c>
      <c r="M36" s="2">
        <v>1000</v>
      </c>
      <c r="N36" s="2">
        <v>1000</v>
      </c>
      <c r="O36" s="2"/>
    </row>
    <row r="37" spans="1:15" ht="14.25">
      <c r="A37" s="19" t="s">
        <v>99</v>
      </c>
      <c r="B37" s="4" t="s">
        <v>30</v>
      </c>
      <c r="C37" s="2">
        <v>8362</v>
      </c>
      <c r="D37" s="2">
        <v>6889</v>
      </c>
      <c r="E37" s="2">
        <v>2859</v>
      </c>
      <c r="F37" s="2">
        <v>3180</v>
      </c>
      <c r="G37" s="2">
        <v>850</v>
      </c>
      <c r="H37" s="2">
        <v>515</v>
      </c>
      <c r="I37" s="2">
        <v>1473</v>
      </c>
      <c r="J37" s="2">
        <v>1473</v>
      </c>
      <c r="K37" s="2"/>
      <c r="L37" s="2"/>
      <c r="M37" s="2">
        <v>0</v>
      </c>
      <c r="N37" s="2"/>
      <c r="O37" s="2">
        <v>182000</v>
      </c>
    </row>
    <row r="38" spans="1:15" ht="14.25">
      <c r="A38" s="19"/>
      <c r="B38" s="4" t="s">
        <v>31</v>
      </c>
      <c r="C38" s="2">
        <v>882</v>
      </c>
      <c r="D38" s="2">
        <v>672</v>
      </c>
      <c r="E38" s="2">
        <v>672</v>
      </c>
      <c r="F38" s="2"/>
      <c r="G38" s="2">
        <v>0</v>
      </c>
      <c r="H38" s="2">
        <v>0</v>
      </c>
      <c r="I38" s="2">
        <v>210</v>
      </c>
      <c r="J38" s="2">
        <v>210</v>
      </c>
      <c r="K38" s="2"/>
      <c r="L38" s="2"/>
      <c r="M38" s="2"/>
      <c r="N38" s="2"/>
      <c r="O38" s="2"/>
    </row>
    <row r="39" spans="1:15" ht="14.25">
      <c r="A39" s="19"/>
      <c r="B39" s="4" t="s">
        <v>32</v>
      </c>
      <c r="C39" s="2">
        <v>7480</v>
      </c>
      <c r="D39" s="2">
        <v>6217</v>
      </c>
      <c r="E39" s="2">
        <v>2187</v>
      </c>
      <c r="F39" s="2">
        <v>3180</v>
      </c>
      <c r="G39" s="2">
        <v>850</v>
      </c>
      <c r="H39" s="2">
        <v>515</v>
      </c>
      <c r="I39" s="2">
        <v>1263</v>
      </c>
      <c r="J39" s="2">
        <v>1263</v>
      </c>
      <c r="K39" s="2"/>
      <c r="L39" s="2"/>
      <c r="M39" s="2">
        <v>0</v>
      </c>
      <c r="N39" s="2"/>
      <c r="O39" s="2"/>
    </row>
    <row r="40" spans="1:15" ht="14.25">
      <c r="A40" s="13" t="s">
        <v>101</v>
      </c>
      <c r="B40" s="4" t="s">
        <v>32</v>
      </c>
      <c r="C40" s="2">
        <v>7390</v>
      </c>
      <c r="D40" s="2">
        <v>3210</v>
      </c>
      <c r="E40" s="2">
        <v>1960</v>
      </c>
      <c r="F40" s="2">
        <v>600</v>
      </c>
      <c r="G40" s="2">
        <v>650</v>
      </c>
      <c r="H40" s="2">
        <v>250</v>
      </c>
      <c r="I40" s="2">
        <v>4180</v>
      </c>
      <c r="J40" s="2">
        <v>4000</v>
      </c>
      <c r="K40" s="2">
        <v>0</v>
      </c>
      <c r="L40" s="2">
        <v>100</v>
      </c>
      <c r="M40" s="2">
        <v>80</v>
      </c>
      <c r="N40" s="2">
        <v>80</v>
      </c>
      <c r="O40" s="2">
        <v>6700</v>
      </c>
    </row>
    <row r="41" spans="1:15" ht="14.25">
      <c r="A41" s="7" t="s">
        <v>195</v>
      </c>
      <c r="B41" s="4" t="s">
        <v>17</v>
      </c>
      <c r="C41" s="2">
        <f>D41+I41</f>
        <v>600</v>
      </c>
      <c r="D41" s="2">
        <f>E41+F41+G41</f>
        <v>400</v>
      </c>
      <c r="E41" s="2">
        <v>200</v>
      </c>
      <c r="F41" s="2"/>
      <c r="G41" s="2">
        <v>200</v>
      </c>
      <c r="H41" s="2"/>
      <c r="I41" s="2">
        <v>200</v>
      </c>
      <c r="J41" s="2"/>
      <c r="K41" s="2"/>
      <c r="L41" s="2"/>
      <c r="M41" s="2">
        <v>200</v>
      </c>
      <c r="N41" s="2"/>
      <c r="O41" s="2">
        <v>8000</v>
      </c>
    </row>
  </sheetData>
  <sheetProtection/>
  <mergeCells count="25">
    <mergeCell ref="A20:A22"/>
    <mergeCell ref="C5:C6"/>
    <mergeCell ref="A7:A9"/>
    <mergeCell ref="E5:E6"/>
    <mergeCell ref="D5:D6"/>
    <mergeCell ref="A13:A15"/>
    <mergeCell ref="A16:A18"/>
    <mergeCell ref="M5:N5"/>
    <mergeCell ref="F5:F6"/>
    <mergeCell ref="L5:L6"/>
    <mergeCell ref="G5:H5"/>
    <mergeCell ref="A37:A39"/>
    <mergeCell ref="A2:O2"/>
    <mergeCell ref="A3:O3"/>
    <mergeCell ref="A4:A6"/>
    <mergeCell ref="B4:B6"/>
    <mergeCell ref="D4:H4"/>
    <mergeCell ref="I4:N4"/>
    <mergeCell ref="O4:O6"/>
    <mergeCell ref="I5:I6"/>
    <mergeCell ref="J5:K5"/>
    <mergeCell ref="A23:A25"/>
    <mergeCell ref="A28:A30"/>
    <mergeCell ref="A31:A33"/>
    <mergeCell ref="A34:A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4">
      <selection activeCell="N31" sqref="N31"/>
    </sheetView>
  </sheetViews>
  <sheetFormatPr defaultColWidth="9.00390625" defaultRowHeight="14.25"/>
  <cols>
    <col min="1" max="1" width="13.00390625" style="0" customWidth="1"/>
    <col min="2" max="15" width="7.75390625" style="0" customWidth="1"/>
  </cols>
  <sheetData>
    <row r="1" ht="20.25">
      <c r="A1" s="1" t="s">
        <v>0</v>
      </c>
    </row>
    <row r="2" spans="1:15" ht="27">
      <c r="A2" s="20" t="s">
        <v>210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4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4.25">
      <c r="A4" s="22" t="s">
        <v>2</v>
      </c>
      <c r="B4" s="22" t="s">
        <v>3</v>
      </c>
      <c r="C4" s="4" t="s">
        <v>4</v>
      </c>
      <c r="D4" s="22" t="s">
        <v>5</v>
      </c>
      <c r="E4" s="22"/>
      <c r="F4" s="22"/>
      <c r="G4" s="22"/>
      <c r="H4" s="22"/>
      <c r="I4" s="22" t="s">
        <v>6</v>
      </c>
      <c r="J4" s="22"/>
      <c r="K4" s="22"/>
      <c r="L4" s="22"/>
      <c r="M4" s="22"/>
      <c r="N4" s="22"/>
      <c r="O4" s="22" t="s">
        <v>7</v>
      </c>
    </row>
    <row r="5" spans="1:15" ht="14.25">
      <c r="A5" s="22"/>
      <c r="B5" s="22"/>
      <c r="C5" s="22" t="s">
        <v>8</v>
      </c>
      <c r="D5" s="22" t="s">
        <v>8</v>
      </c>
      <c r="E5" s="22" t="s">
        <v>68</v>
      </c>
      <c r="F5" s="22" t="s">
        <v>69</v>
      </c>
      <c r="G5" s="22" t="s">
        <v>9</v>
      </c>
      <c r="H5" s="22"/>
      <c r="I5" s="22" t="s">
        <v>8</v>
      </c>
      <c r="J5" s="22" t="s">
        <v>10</v>
      </c>
      <c r="K5" s="22"/>
      <c r="L5" s="22" t="s">
        <v>68</v>
      </c>
      <c r="M5" s="22" t="s">
        <v>9</v>
      </c>
      <c r="N5" s="22"/>
      <c r="O5" s="22"/>
    </row>
    <row r="6" spans="1:15" ht="34.5">
      <c r="A6" s="22"/>
      <c r="B6" s="22"/>
      <c r="C6" s="22"/>
      <c r="D6" s="22"/>
      <c r="E6" s="22"/>
      <c r="F6" s="22"/>
      <c r="G6" s="4" t="s">
        <v>8</v>
      </c>
      <c r="H6" s="4" t="s">
        <v>11</v>
      </c>
      <c r="I6" s="22"/>
      <c r="J6" s="4" t="s">
        <v>8</v>
      </c>
      <c r="K6" s="4" t="s">
        <v>12</v>
      </c>
      <c r="L6" s="22"/>
      <c r="M6" s="4" t="s">
        <v>8</v>
      </c>
      <c r="N6" s="4" t="s">
        <v>13</v>
      </c>
      <c r="O6" s="22"/>
    </row>
    <row r="7" spans="1:15" ht="14.25">
      <c r="A7" s="23" t="s">
        <v>78</v>
      </c>
      <c r="B7" s="6" t="s">
        <v>30</v>
      </c>
      <c r="C7" s="2">
        <f>D7+I7</f>
        <v>150282</v>
      </c>
      <c r="D7" s="2">
        <f>E7+F7+G7</f>
        <v>10900</v>
      </c>
      <c r="E7" s="2">
        <f>E8+E9</f>
        <v>5831</v>
      </c>
      <c r="F7" s="2">
        <f>F8+F9</f>
        <v>3993</v>
      </c>
      <c r="G7" s="2">
        <f>G8+G9</f>
        <v>1076</v>
      </c>
      <c r="H7" s="2">
        <f>H8+H9</f>
        <v>196</v>
      </c>
      <c r="I7" s="2">
        <f>J7+L7+M7</f>
        <v>139382</v>
      </c>
      <c r="J7" s="2">
        <f>J8+J9</f>
        <v>126727</v>
      </c>
      <c r="K7" s="2">
        <f>K8+K9</f>
        <v>39519</v>
      </c>
      <c r="L7" s="2">
        <f>L8+L9</f>
        <v>12655</v>
      </c>
      <c r="M7" s="2">
        <f>M8+M9</f>
        <v>0</v>
      </c>
      <c r="N7" s="2">
        <f>N8+N9</f>
        <v>0</v>
      </c>
      <c r="O7" s="2">
        <f>SUM(O8:O38)</f>
        <v>447870</v>
      </c>
    </row>
    <row r="8" spans="1:15" ht="14.25">
      <c r="A8" s="23"/>
      <c r="B8" s="6" t="s">
        <v>31</v>
      </c>
      <c r="C8" s="2">
        <f>D8+I8</f>
        <v>11592</v>
      </c>
      <c r="D8" s="2">
        <f>E8+F8+G8</f>
        <v>310</v>
      </c>
      <c r="E8" s="2">
        <f>E13+E16+E26+E29</f>
        <v>52</v>
      </c>
      <c r="F8" s="2">
        <f>F13+F16+F26+F29</f>
        <v>22</v>
      </c>
      <c r="G8" s="2">
        <f>G13+G16+G26+G29</f>
        <v>236</v>
      </c>
      <c r="H8" s="2">
        <f>H13+H16+H26+H29</f>
        <v>196</v>
      </c>
      <c r="I8" s="2">
        <f>J8+L8+M8</f>
        <v>11282</v>
      </c>
      <c r="J8" s="2">
        <f>J13+J16+J26+J29</f>
        <v>11282</v>
      </c>
      <c r="K8" s="2">
        <f>K13+K16+K26+K29</f>
        <v>0</v>
      </c>
      <c r="L8" s="2">
        <f>L13+L16+L26+L29</f>
        <v>0</v>
      </c>
      <c r="M8" s="2">
        <f>M13+M16+M26+M29</f>
        <v>0</v>
      </c>
      <c r="N8" s="2">
        <f>N13+N16+N26+N29</f>
        <v>0</v>
      </c>
      <c r="O8" s="2"/>
    </row>
    <row r="9" spans="1:15" ht="14.25">
      <c r="A9" s="23"/>
      <c r="B9" s="6" t="s">
        <v>32</v>
      </c>
      <c r="C9" s="2">
        <f>D9+I9</f>
        <v>138690</v>
      </c>
      <c r="D9" s="2">
        <f>E9+F9+G9</f>
        <v>10590</v>
      </c>
      <c r="E9" s="2">
        <f>E14+E17+E18+E19+E20+E21+E22+E23+E24+E27+E30+E31+E32+E33+E34+E35+E36+E37+E38</f>
        <v>5779</v>
      </c>
      <c r="F9" s="2">
        <f aca="true" t="shared" si="0" ref="F9:N9">F14+F17+F18+F19+F21+F22+F23+F24+F27+F30+F31+F32+F33+F34+F35+F36+F37+F38</f>
        <v>3971</v>
      </c>
      <c r="G9" s="2">
        <f t="shared" si="0"/>
        <v>840</v>
      </c>
      <c r="H9" s="2">
        <f t="shared" si="0"/>
        <v>0</v>
      </c>
      <c r="I9" s="2">
        <f>J9+L9+M9</f>
        <v>128100</v>
      </c>
      <c r="J9" s="2">
        <f t="shared" si="0"/>
        <v>115445</v>
      </c>
      <c r="K9" s="2">
        <f t="shared" si="0"/>
        <v>39519</v>
      </c>
      <c r="L9" s="2">
        <f t="shared" si="0"/>
        <v>12655</v>
      </c>
      <c r="M9" s="2">
        <f t="shared" si="0"/>
        <v>0</v>
      </c>
      <c r="N9" s="2">
        <f t="shared" si="0"/>
        <v>0</v>
      </c>
      <c r="O9" s="2"/>
    </row>
    <row r="10" spans="1:15" ht="14.25">
      <c r="A10" s="6"/>
      <c r="B10" s="6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4.25">
      <c r="A11" s="6"/>
      <c r="B11" s="6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" customHeight="1">
      <c r="A12" s="19" t="s">
        <v>145</v>
      </c>
      <c r="B12" s="6" t="s">
        <v>30</v>
      </c>
      <c r="C12" s="2">
        <f>C13+C14</f>
        <v>6301</v>
      </c>
      <c r="D12" s="2">
        <f aca="true" t="shared" si="1" ref="D12:L12">D13+D14</f>
        <v>1428</v>
      </c>
      <c r="E12" s="2">
        <f t="shared" si="1"/>
        <v>534</v>
      </c>
      <c r="F12" s="2">
        <f t="shared" si="1"/>
        <v>694</v>
      </c>
      <c r="G12" s="2">
        <f t="shared" si="1"/>
        <v>200</v>
      </c>
      <c r="H12" s="2">
        <f t="shared" si="1"/>
        <v>0</v>
      </c>
      <c r="I12" s="2">
        <f t="shared" si="1"/>
        <v>4873</v>
      </c>
      <c r="J12" s="2">
        <f t="shared" si="1"/>
        <v>4351</v>
      </c>
      <c r="K12" s="2">
        <f t="shared" si="1"/>
        <v>1456</v>
      </c>
      <c r="L12" s="2">
        <f t="shared" si="1"/>
        <v>522</v>
      </c>
      <c r="M12" s="2"/>
      <c r="N12" s="2"/>
      <c r="O12" s="2">
        <v>37000</v>
      </c>
    </row>
    <row r="13" spans="1:15" ht="14.25">
      <c r="A13" s="19"/>
      <c r="B13" s="6" t="s">
        <v>31</v>
      </c>
      <c r="C13" s="2">
        <f>D13+I13</f>
        <v>52</v>
      </c>
      <c r="D13" s="2">
        <f>E13+F13+G13</f>
        <v>52</v>
      </c>
      <c r="E13" s="2">
        <v>52</v>
      </c>
      <c r="F13" s="2"/>
      <c r="G13" s="2"/>
      <c r="H13" s="2"/>
      <c r="I13" s="2">
        <f>J13+L13+M13</f>
        <v>0</v>
      </c>
      <c r="J13" s="2"/>
      <c r="K13" s="2"/>
      <c r="L13" s="2"/>
      <c r="M13" s="2"/>
      <c r="N13" s="2"/>
      <c r="O13" s="2"/>
    </row>
    <row r="14" spans="1:15" ht="14.25">
      <c r="A14" s="19"/>
      <c r="B14" s="6" t="s">
        <v>32</v>
      </c>
      <c r="C14" s="2">
        <f>D14+I14</f>
        <v>6249</v>
      </c>
      <c r="D14" s="2">
        <f>E14+F14+G14</f>
        <v>1376</v>
      </c>
      <c r="E14" s="2">
        <v>482</v>
      </c>
      <c r="F14" s="2">
        <v>694</v>
      </c>
      <c r="G14" s="2">
        <v>200</v>
      </c>
      <c r="H14" s="2"/>
      <c r="I14" s="2">
        <f>J14+L14+M14</f>
        <v>4873</v>
      </c>
      <c r="J14" s="2">
        <v>4351</v>
      </c>
      <c r="K14" s="2">
        <v>1456</v>
      </c>
      <c r="L14" s="2">
        <v>522</v>
      </c>
      <c r="M14" s="2"/>
      <c r="N14" s="2"/>
      <c r="O14" s="2"/>
    </row>
    <row r="15" spans="1:15" ht="14.25">
      <c r="A15" s="19" t="s">
        <v>156</v>
      </c>
      <c r="B15" s="6" t="s">
        <v>30</v>
      </c>
      <c r="C15" s="2">
        <f>C16+C17</f>
        <v>184</v>
      </c>
      <c r="D15" s="2">
        <f>D16+D17</f>
        <v>184</v>
      </c>
      <c r="E15" s="2"/>
      <c r="F15" s="2">
        <f>F16+F17</f>
        <v>104</v>
      </c>
      <c r="G15" s="2">
        <f>G16+G17</f>
        <v>80</v>
      </c>
      <c r="H15" s="2"/>
      <c r="I15" s="2"/>
      <c r="J15" s="2"/>
      <c r="K15" s="2"/>
      <c r="L15" s="2"/>
      <c r="M15" s="2"/>
      <c r="N15" s="2"/>
      <c r="O15" s="2">
        <v>2210</v>
      </c>
    </row>
    <row r="16" spans="1:15" ht="14.25">
      <c r="A16" s="19"/>
      <c r="B16" s="6" t="s">
        <v>31</v>
      </c>
      <c r="C16" s="2">
        <f aca="true" t="shared" si="2" ref="C16:C24">D16+I16</f>
        <v>62</v>
      </c>
      <c r="D16" s="2">
        <f aca="true" t="shared" si="3" ref="D16:D24">E16+F16+G16</f>
        <v>62</v>
      </c>
      <c r="E16" s="2"/>
      <c r="F16" s="2">
        <v>22</v>
      </c>
      <c r="G16" s="2">
        <v>40</v>
      </c>
      <c r="H16" s="2"/>
      <c r="I16" s="2"/>
      <c r="J16" s="2"/>
      <c r="K16" s="2"/>
      <c r="L16" s="2"/>
      <c r="M16" s="2"/>
      <c r="N16" s="2"/>
      <c r="O16" s="2"/>
    </row>
    <row r="17" spans="1:15" ht="14.25">
      <c r="A17" s="19"/>
      <c r="B17" s="6" t="s">
        <v>32</v>
      </c>
      <c r="C17" s="2">
        <f t="shared" si="2"/>
        <v>122</v>
      </c>
      <c r="D17" s="2">
        <f t="shared" si="3"/>
        <v>122</v>
      </c>
      <c r="E17" s="2"/>
      <c r="F17" s="2">
        <v>82</v>
      </c>
      <c r="G17" s="2">
        <v>40</v>
      </c>
      <c r="H17" s="2"/>
      <c r="I17" s="2"/>
      <c r="J17" s="2"/>
      <c r="K17" s="2"/>
      <c r="L17" s="2"/>
      <c r="M17" s="2"/>
      <c r="N17" s="2"/>
      <c r="O17" s="2"/>
    </row>
    <row r="18" spans="1:15" ht="14.25">
      <c r="A18" s="8" t="s">
        <v>146</v>
      </c>
      <c r="B18" s="6" t="s">
        <v>32</v>
      </c>
      <c r="C18" s="2">
        <f t="shared" si="2"/>
        <v>2712</v>
      </c>
      <c r="D18" s="2">
        <f t="shared" si="3"/>
        <v>900</v>
      </c>
      <c r="E18" s="2">
        <v>105</v>
      </c>
      <c r="F18" s="2">
        <v>595</v>
      </c>
      <c r="G18" s="2">
        <v>200</v>
      </c>
      <c r="H18" s="2"/>
      <c r="I18" s="2">
        <f aca="true" t="shared" si="4" ref="I18:I24">J18+L18+M18</f>
        <v>1812</v>
      </c>
      <c r="J18" s="2">
        <v>1592</v>
      </c>
      <c r="K18" s="2"/>
      <c r="L18" s="2">
        <v>220</v>
      </c>
      <c r="M18" s="2"/>
      <c r="N18" s="2"/>
      <c r="O18" s="2"/>
    </row>
    <row r="19" spans="1:15" ht="14.25">
      <c r="A19" s="13" t="s">
        <v>80</v>
      </c>
      <c r="B19" s="6" t="s">
        <v>32</v>
      </c>
      <c r="C19" s="2">
        <f t="shared" si="2"/>
        <v>1434</v>
      </c>
      <c r="D19" s="2">
        <f t="shared" si="3"/>
        <v>200</v>
      </c>
      <c r="E19" s="2">
        <v>200</v>
      </c>
      <c r="F19" s="2"/>
      <c r="G19" s="2"/>
      <c r="H19" s="2"/>
      <c r="I19" s="2">
        <f t="shared" si="4"/>
        <v>1234</v>
      </c>
      <c r="J19" s="2">
        <v>1100</v>
      </c>
      <c r="K19" s="2"/>
      <c r="L19" s="2">
        <v>134</v>
      </c>
      <c r="M19" s="2"/>
      <c r="N19" s="2"/>
      <c r="O19" s="2"/>
    </row>
    <row r="20" spans="1:15" ht="14.25">
      <c r="A20" s="13" t="s">
        <v>202</v>
      </c>
      <c r="B20" s="6" t="s">
        <v>18</v>
      </c>
      <c r="C20" s="2">
        <f t="shared" si="2"/>
        <v>407</v>
      </c>
      <c r="D20" s="2">
        <f t="shared" si="3"/>
        <v>0</v>
      </c>
      <c r="E20" s="2"/>
      <c r="F20" s="2"/>
      <c r="G20" s="2"/>
      <c r="H20" s="2"/>
      <c r="I20" s="2">
        <f t="shared" si="4"/>
        <v>407</v>
      </c>
      <c r="J20" s="2">
        <v>100</v>
      </c>
      <c r="K20" s="2"/>
      <c r="L20" s="2">
        <v>307</v>
      </c>
      <c r="M20" s="2"/>
      <c r="N20" s="2"/>
      <c r="O20" s="2"/>
    </row>
    <row r="21" spans="1:15" ht="14.25">
      <c r="A21" s="8" t="s">
        <v>79</v>
      </c>
      <c r="B21" s="6" t="s">
        <v>32</v>
      </c>
      <c r="C21" s="2">
        <f t="shared" si="2"/>
        <v>598</v>
      </c>
      <c r="D21" s="2">
        <f t="shared" si="3"/>
        <v>112</v>
      </c>
      <c r="E21" s="2">
        <v>112</v>
      </c>
      <c r="F21" s="2"/>
      <c r="G21" s="2"/>
      <c r="H21" s="2"/>
      <c r="I21" s="2">
        <f t="shared" si="4"/>
        <v>486</v>
      </c>
      <c r="J21" s="2">
        <v>400</v>
      </c>
      <c r="K21" s="2"/>
      <c r="L21" s="2">
        <v>86</v>
      </c>
      <c r="M21" s="2"/>
      <c r="N21" s="2"/>
      <c r="O21" s="2"/>
    </row>
    <row r="22" spans="1:15" ht="14.25">
      <c r="A22" s="8" t="s">
        <v>147</v>
      </c>
      <c r="B22" s="6" t="s">
        <v>32</v>
      </c>
      <c r="C22" s="2">
        <f t="shared" si="2"/>
        <v>8000</v>
      </c>
      <c r="D22" s="2">
        <f t="shared" si="3"/>
        <v>0</v>
      </c>
      <c r="E22" s="2"/>
      <c r="F22" s="2"/>
      <c r="G22" s="2"/>
      <c r="H22" s="2"/>
      <c r="I22" s="2">
        <f t="shared" si="4"/>
        <v>8000</v>
      </c>
      <c r="J22" s="2">
        <v>4000</v>
      </c>
      <c r="K22" s="2"/>
      <c r="L22" s="2">
        <v>4000</v>
      </c>
      <c r="M22" s="2"/>
      <c r="N22" s="2"/>
      <c r="O22" s="2">
        <v>30000</v>
      </c>
    </row>
    <row r="23" spans="1:15" ht="14.25">
      <c r="A23" s="8" t="s">
        <v>148</v>
      </c>
      <c r="B23" s="6" t="s">
        <v>32</v>
      </c>
      <c r="C23" s="2">
        <f t="shared" si="2"/>
        <v>400</v>
      </c>
      <c r="D23" s="2">
        <f t="shared" si="3"/>
        <v>0</v>
      </c>
      <c r="E23" s="2"/>
      <c r="F23" s="2"/>
      <c r="G23" s="2"/>
      <c r="H23" s="2"/>
      <c r="I23" s="2">
        <f t="shared" si="4"/>
        <v>400</v>
      </c>
      <c r="J23" s="2">
        <v>340</v>
      </c>
      <c r="K23" s="2"/>
      <c r="L23" s="2">
        <v>60</v>
      </c>
      <c r="M23" s="2"/>
      <c r="N23" s="2"/>
      <c r="O23" s="2">
        <v>5000</v>
      </c>
    </row>
    <row r="24" spans="1:15" ht="14.25">
      <c r="A24" s="8" t="s">
        <v>203</v>
      </c>
      <c r="B24" s="6" t="s">
        <v>18</v>
      </c>
      <c r="C24" s="2">
        <f t="shared" si="2"/>
        <v>753</v>
      </c>
      <c r="D24" s="2">
        <f t="shared" si="3"/>
        <v>353</v>
      </c>
      <c r="E24" s="2">
        <v>353</v>
      </c>
      <c r="F24" s="2"/>
      <c r="G24" s="2"/>
      <c r="H24" s="2"/>
      <c r="I24" s="2">
        <f t="shared" si="4"/>
        <v>400</v>
      </c>
      <c r="J24" s="2">
        <v>300</v>
      </c>
      <c r="K24" s="2"/>
      <c r="L24" s="2">
        <v>100</v>
      </c>
      <c r="M24" s="2"/>
      <c r="N24" s="2"/>
      <c r="O24" s="2">
        <v>80000</v>
      </c>
    </row>
    <row r="25" spans="1:15" ht="15" customHeight="1">
      <c r="A25" s="19" t="s">
        <v>149</v>
      </c>
      <c r="B25" s="6" t="s">
        <v>30</v>
      </c>
      <c r="C25" s="2">
        <f>C26+C27</f>
        <v>35725</v>
      </c>
      <c r="D25" s="2">
        <f aca="true" t="shared" si="5" ref="D25:L25">D26+D27</f>
        <v>3196</v>
      </c>
      <c r="E25" s="2">
        <f t="shared" si="5"/>
        <v>3000</v>
      </c>
      <c r="F25" s="2">
        <f t="shared" si="5"/>
        <v>0</v>
      </c>
      <c r="G25" s="2">
        <f t="shared" si="5"/>
        <v>196</v>
      </c>
      <c r="H25" s="2">
        <f t="shared" si="5"/>
        <v>196</v>
      </c>
      <c r="I25" s="2">
        <f t="shared" si="5"/>
        <v>32529</v>
      </c>
      <c r="J25" s="2">
        <f t="shared" si="5"/>
        <v>31370</v>
      </c>
      <c r="K25" s="2">
        <f t="shared" si="5"/>
        <v>8000</v>
      </c>
      <c r="L25" s="2">
        <f t="shared" si="5"/>
        <v>1159</v>
      </c>
      <c r="M25" s="2"/>
      <c r="N25" s="2"/>
      <c r="O25" s="2">
        <v>23660</v>
      </c>
    </row>
    <row r="26" spans="1:15" ht="14.25">
      <c r="A26" s="19"/>
      <c r="B26" s="6" t="s">
        <v>31</v>
      </c>
      <c r="C26" s="2">
        <f>D26+I26</f>
        <v>10196</v>
      </c>
      <c r="D26" s="2">
        <f>E26+F26+G26</f>
        <v>196</v>
      </c>
      <c r="E26" s="2"/>
      <c r="F26" s="2"/>
      <c r="G26" s="2">
        <v>196</v>
      </c>
      <c r="H26" s="2">
        <v>196</v>
      </c>
      <c r="I26" s="2">
        <f>J26+L26+M26</f>
        <v>10000</v>
      </c>
      <c r="J26" s="2">
        <v>10000</v>
      </c>
      <c r="K26" s="2"/>
      <c r="L26" s="2"/>
      <c r="M26" s="2"/>
      <c r="N26" s="2"/>
      <c r="O26" s="2"/>
    </row>
    <row r="27" spans="1:15" ht="14.25">
      <c r="A27" s="19"/>
      <c r="B27" s="6" t="s">
        <v>32</v>
      </c>
      <c r="C27" s="2">
        <f>D27+I27</f>
        <v>25529</v>
      </c>
      <c r="D27" s="2">
        <f>E27+F27+G27</f>
        <v>3000</v>
      </c>
      <c r="E27" s="2">
        <v>3000</v>
      </c>
      <c r="F27" s="2"/>
      <c r="G27" s="2"/>
      <c r="H27" s="2"/>
      <c r="I27" s="2">
        <f>J27+L27+M27</f>
        <v>22529</v>
      </c>
      <c r="J27" s="2">
        <v>21370</v>
      </c>
      <c r="K27" s="2">
        <v>8000</v>
      </c>
      <c r="L27" s="2">
        <v>1159</v>
      </c>
      <c r="M27" s="2"/>
      <c r="N27" s="2"/>
      <c r="O27" s="2"/>
    </row>
    <row r="28" spans="1:15" ht="14.25">
      <c r="A28" s="19" t="s">
        <v>150</v>
      </c>
      <c r="B28" s="6" t="s">
        <v>30</v>
      </c>
      <c r="C28" s="2">
        <f>C29+C30</f>
        <v>16564</v>
      </c>
      <c r="D28" s="2">
        <f aca="true" t="shared" si="6" ref="D28:L28">D29+D30</f>
        <v>0</v>
      </c>
      <c r="E28" s="2"/>
      <c r="F28" s="2">
        <f t="shared" si="6"/>
        <v>0</v>
      </c>
      <c r="G28" s="2">
        <f t="shared" si="6"/>
        <v>0</v>
      </c>
      <c r="H28" s="2">
        <f t="shared" si="6"/>
        <v>0</v>
      </c>
      <c r="I28" s="2">
        <f t="shared" si="6"/>
        <v>16564</v>
      </c>
      <c r="J28" s="2">
        <f t="shared" si="6"/>
        <v>16564</v>
      </c>
      <c r="K28" s="2">
        <f t="shared" si="6"/>
        <v>9487</v>
      </c>
      <c r="L28" s="2">
        <f t="shared" si="6"/>
        <v>0</v>
      </c>
      <c r="M28" s="2"/>
      <c r="N28" s="2"/>
      <c r="O28" s="2">
        <v>3000</v>
      </c>
    </row>
    <row r="29" spans="1:15" ht="14.25">
      <c r="A29" s="19"/>
      <c r="B29" s="6" t="s">
        <v>31</v>
      </c>
      <c r="C29" s="2">
        <f aca="true" t="shared" si="7" ref="C29:C38">D29+I29</f>
        <v>1282</v>
      </c>
      <c r="D29" s="2">
        <f>E29+F29+G29</f>
        <v>0</v>
      </c>
      <c r="E29" s="2"/>
      <c r="F29" s="2"/>
      <c r="G29" s="2"/>
      <c r="H29" s="2"/>
      <c r="I29" s="2">
        <f aca="true" t="shared" si="8" ref="I29:I35">J29+L29+M29</f>
        <v>1282</v>
      </c>
      <c r="J29" s="2">
        <v>1282</v>
      </c>
      <c r="K29" s="2"/>
      <c r="L29" s="2"/>
      <c r="M29" s="2"/>
      <c r="N29" s="2"/>
      <c r="O29" s="2"/>
    </row>
    <row r="30" spans="1:15" ht="14.25">
      <c r="A30" s="19"/>
      <c r="B30" s="6" t="s">
        <v>32</v>
      </c>
      <c r="C30" s="2">
        <f t="shared" si="7"/>
        <v>15282</v>
      </c>
      <c r="D30" s="2">
        <f>E30+F30+G30</f>
        <v>0</v>
      </c>
      <c r="E30" s="2"/>
      <c r="F30" s="2"/>
      <c r="G30" s="2"/>
      <c r="H30" s="2"/>
      <c r="I30" s="2">
        <f t="shared" si="8"/>
        <v>15282</v>
      </c>
      <c r="J30" s="2">
        <v>15282</v>
      </c>
      <c r="K30" s="2">
        <v>9487</v>
      </c>
      <c r="L30" s="2"/>
      <c r="M30" s="2"/>
      <c r="N30" s="2"/>
      <c r="O30" s="2"/>
    </row>
    <row r="31" spans="1:15" ht="14.25">
      <c r="A31" s="8" t="s">
        <v>151</v>
      </c>
      <c r="B31" s="6" t="s">
        <v>32</v>
      </c>
      <c r="C31" s="2">
        <f t="shared" si="7"/>
        <v>4154</v>
      </c>
      <c r="D31" s="2"/>
      <c r="E31" s="2"/>
      <c r="F31" s="2"/>
      <c r="G31" s="2"/>
      <c r="H31" s="2"/>
      <c r="I31" s="2">
        <f t="shared" si="8"/>
        <v>4154</v>
      </c>
      <c r="J31" s="2">
        <v>4154</v>
      </c>
      <c r="K31" s="2">
        <v>2606</v>
      </c>
      <c r="L31" s="2"/>
      <c r="M31" s="2"/>
      <c r="N31" s="2"/>
      <c r="O31" s="2"/>
    </row>
    <row r="32" spans="1:15" ht="14.25">
      <c r="A32" s="8" t="s">
        <v>152</v>
      </c>
      <c r="B32" s="6" t="s">
        <v>32</v>
      </c>
      <c r="C32" s="2">
        <f t="shared" si="7"/>
        <v>14368</v>
      </c>
      <c r="D32" s="2">
        <f aca="true" t="shared" si="9" ref="D32:D38">E32+F32+G32</f>
        <v>0</v>
      </c>
      <c r="E32" s="2"/>
      <c r="F32" s="2"/>
      <c r="G32" s="2"/>
      <c r="H32" s="2"/>
      <c r="I32" s="2">
        <f t="shared" si="8"/>
        <v>14368</v>
      </c>
      <c r="J32" s="2">
        <v>11944</v>
      </c>
      <c r="K32" s="2">
        <v>2247</v>
      </c>
      <c r="L32" s="2">
        <v>2424</v>
      </c>
      <c r="M32" s="2"/>
      <c r="N32" s="2"/>
      <c r="O32" s="2">
        <v>10000</v>
      </c>
    </row>
    <row r="33" spans="1:15" ht="14.25">
      <c r="A33" s="8" t="s">
        <v>153</v>
      </c>
      <c r="B33" s="6" t="s">
        <v>32</v>
      </c>
      <c r="C33" s="2">
        <f t="shared" si="7"/>
        <v>16276</v>
      </c>
      <c r="D33" s="2">
        <f t="shared" si="9"/>
        <v>0</v>
      </c>
      <c r="E33" s="2"/>
      <c r="F33" s="2"/>
      <c r="G33" s="2"/>
      <c r="H33" s="2"/>
      <c r="I33" s="2">
        <f t="shared" si="8"/>
        <v>16276</v>
      </c>
      <c r="J33" s="2">
        <v>15626</v>
      </c>
      <c r="K33" s="2">
        <v>5882</v>
      </c>
      <c r="L33" s="2">
        <v>650</v>
      </c>
      <c r="M33" s="2"/>
      <c r="N33" s="2"/>
      <c r="O33" s="2"/>
    </row>
    <row r="34" spans="1:15" ht="14.25">
      <c r="A34" s="8" t="s">
        <v>154</v>
      </c>
      <c r="B34" s="6" t="s">
        <v>32</v>
      </c>
      <c r="C34" s="2">
        <f t="shared" si="7"/>
        <v>14286</v>
      </c>
      <c r="D34" s="2">
        <f t="shared" si="9"/>
        <v>36</v>
      </c>
      <c r="E34" s="2">
        <v>36</v>
      </c>
      <c r="F34" s="2"/>
      <c r="G34" s="2"/>
      <c r="H34" s="2"/>
      <c r="I34" s="2">
        <f t="shared" si="8"/>
        <v>14250</v>
      </c>
      <c r="J34" s="2">
        <v>14150</v>
      </c>
      <c r="K34" s="2"/>
      <c r="L34" s="2">
        <v>100</v>
      </c>
      <c r="M34" s="2"/>
      <c r="N34" s="2"/>
      <c r="O34" s="2"/>
    </row>
    <row r="35" spans="1:15" ht="14.25">
      <c r="A35" s="8" t="s">
        <v>155</v>
      </c>
      <c r="B35" s="6" t="s">
        <v>32</v>
      </c>
      <c r="C35" s="2">
        <f t="shared" si="7"/>
        <v>1517</v>
      </c>
      <c r="D35" s="2">
        <f t="shared" si="9"/>
        <v>100</v>
      </c>
      <c r="E35" s="2">
        <v>100</v>
      </c>
      <c r="F35" s="2"/>
      <c r="G35" s="2"/>
      <c r="H35" s="2"/>
      <c r="I35" s="2">
        <f t="shared" si="8"/>
        <v>1417</v>
      </c>
      <c r="J35" s="2">
        <v>1217</v>
      </c>
      <c r="K35" s="2"/>
      <c r="L35" s="2">
        <v>200</v>
      </c>
      <c r="M35" s="2"/>
      <c r="N35" s="2"/>
      <c r="O35" s="2"/>
    </row>
    <row r="36" spans="1:15" ht="14.25">
      <c r="A36" s="8" t="s">
        <v>157</v>
      </c>
      <c r="B36" s="6" t="s">
        <v>32</v>
      </c>
      <c r="C36" s="2">
        <f t="shared" si="7"/>
        <v>0</v>
      </c>
      <c r="D36" s="2">
        <f t="shared" si="9"/>
        <v>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>
        <v>40000</v>
      </c>
    </row>
    <row r="37" spans="1:15" ht="14.25">
      <c r="A37" s="8" t="s">
        <v>204</v>
      </c>
      <c r="B37" s="6" t="s">
        <v>32</v>
      </c>
      <c r="C37" s="2">
        <f t="shared" si="7"/>
        <v>13800</v>
      </c>
      <c r="D37" s="2">
        <f t="shared" si="9"/>
        <v>1300</v>
      </c>
      <c r="E37" s="2"/>
      <c r="F37" s="2">
        <v>1300</v>
      </c>
      <c r="G37" s="2"/>
      <c r="H37" s="2"/>
      <c r="I37" s="2">
        <f>J37+L37+M37</f>
        <v>12500</v>
      </c>
      <c r="J37" s="2">
        <v>12500</v>
      </c>
      <c r="K37" s="2">
        <v>7086</v>
      </c>
      <c r="L37" s="2"/>
      <c r="M37" s="2"/>
      <c r="N37" s="2"/>
      <c r="O37" s="2">
        <v>10000</v>
      </c>
    </row>
    <row r="38" spans="1:15" ht="14.25">
      <c r="A38" s="8" t="s">
        <v>205</v>
      </c>
      <c r="B38" s="6" t="s">
        <v>32</v>
      </c>
      <c r="C38" s="2">
        <f t="shared" si="7"/>
        <v>13210</v>
      </c>
      <c r="D38" s="2">
        <f t="shared" si="9"/>
        <v>3091</v>
      </c>
      <c r="E38" s="2">
        <v>1391</v>
      </c>
      <c r="F38" s="2">
        <v>1300</v>
      </c>
      <c r="G38" s="2">
        <v>400</v>
      </c>
      <c r="H38" s="2"/>
      <c r="I38" s="2">
        <f>J38+L38+M38</f>
        <v>10119</v>
      </c>
      <c r="J38" s="2">
        <v>7119</v>
      </c>
      <c r="K38" s="2">
        <v>2755</v>
      </c>
      <c r="L38" s="2">
        <v>3000</v>
      </c>
      <c r="M38" s="2"/>
      <c r="N38" s="2"/>
      <c r="O38" s="2">
        <v>207000</v>
      </c>
    </row>
  </sheetData>
  <sheetProtection/>
  <mergeCells count="21">
    <mergeCell ref="M5:N5"/>
    <mergeCell ref="E5:E6"/>
    <mergeCell ref="A2:O2"/>
    <mergeCell ref="A3:O3"/>
    <mergeCell ref="A4:A6"/>
    <mergeCell ref="B4:B6"/>
    <mergeCell ref="D4:H4"/>
    <mergeCell ref="I4:N4"/>
    <mergeCell ref="O4:O6"/>
    <mergeCell ref="F5:F6"/>
    <mergeCell ref="L5:L6"/>
    <mergeCell ref="C5:C6"/>
    <mergeCell ref="A28:A30"/>
    <mergeCell ref="A25:A27"/>
    <mergeCell ref="J5:K5"/>
    <mergeCell ref="A15:A17"/>
    <mergeCell ref="A12:A14"/>
    <mergeCell ref="D5:D6"/>
    <mergeCell ref="A7:A9"/>
    <mergeCell ref="G5:H5"/>
    <mergeCell ref="I5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C18" sqref="C18:C19"/>
    </sheetView>
  </sheetViews>
  <sheetFormatPr defaultColWidth="9.00390625" defaultRowHeight="14.25"/>
  <cols>
    <col min="1" max="1" width="12.75390625" style="0" customWidth="1"/>
    <col min="2" max="15" width="7.75390625" style="0" customWidth="1"/>
  </cols>
  <sheetData>
    <row r="1" ht="20.25">
      <c r="A1" s="1" t="s">
        <v>0</v>
      </c>
    </row>
    <row r="2" spans="1:15" ht="27">
      <c r="A2" s="20" t="s">
        <v>210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4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4.25">
      <c r="A4" s="22" t="s">
        <v>2</v>
      </c>
      <c r="B4" s="22" t="s">
        <v>3</v>
      </c>
      <c r="C4" s="4" t="s">
        <v>4</v>
      </c>
      <c r="D4" s="22" t="s">
        <v>5</v>
      </c>
      <c r="E4" s="22"/>
      <c r="F4" s="22"/>
      <c r="G4" s="22"/>
      <c r="H4" s="22"/>
      <c r="I4" s="22" t="s">
        <v>6</v>
      </c>
      <c r="J4" s="22"/>
      <c r="K4" s="22"/>
      <c r="L4" s="22"/>
      <c r="M4" s="22"/>
      <c r="N4" s="22"/>
      <c r="O4" s="22" t="s">
        <v>7</v>
      </c>
    </row>
    <row r="5" spans="1:15" ht="14.25">
      <c r="A5" s="22"/>
      <c r="B5" s="22"/>
      <c r="C5" s="22" t="s">
        <v>8</v>
      </c>
      <c r="D5" s="22" t="s">
        <v>8</v>
      </c>
      <c r="E5" s="22" t="s">
        <v>68</v>
      </c>
      <c r="F5" s="22" t="s">
        <v>69</v>
      </c>
      <c r="G5" s="22" t="s">
        <v>9</v>
      </c>
      <c r="H5" s="22"/>
      <c r="I5" s="22" t="s">
        <v>8</v>
      </c>
      <c r="J5" s="22" t="s">
        <v>10</v>
      </c>
      <c r="K5" s="22"/>
      <c r="L5" s="22" t="s">
        <v>68</v>
      </c>
      <c r="M5" s="22" t="s">
        <v>9</v>
      </c>
      <c r="N5" s="22"/>
      <c r="O5" s="22"/>
    </row>
    <row r="6" spans="1:15" ht="33.75" customHeight="1">
      <c r="A6" s="28"/>
      <c r="B6" s="28"/>
      <c r="C6" s="28"/>
      <c r="D6" s="28"/>
      <c r="E6" s="28"/>
      <c r="F6" s="28"/>
      <c r="G6" s="5" t="s">
        <v>8</v>
      </c>
      <c r="H6" s="5" t="s">
        <v>11</v>
      </c>
      <c r="I6" s="28"/>
      <c r="J6" s="5" t="s">
        <v>8</v>
      </c>
      <c r="K6" s="5" t="s">
        <v>12</v>
      </c>
      <c r="L6" s="28"/>
      <c r="M6" s="5" t="s">
        <v>8</v>
      </c>
      <c r="N6" s="5" t="s">
        <v>13</v>
      </c>
      <c r="O6" s="28"/>
    </row>
    <row r="7" spans="1:15" ht="14.25">
      <c r="A7" s="23" t="s">
        <v>90</v>
      </c>
      <c r="B7" s="6" t="s">
        <v>30</v>
      </c>
      <c r="C7" s="2">
        <f>D7+I7</f>
        <v>295086</v>
      </c>
      <c r="D7" s="2">
        <f>E7+F7+G7</f>
        <v>22835</v>
      </c>
      <c r="E7" s="2">
        <f>E8+E9</f>
        <v>4505</v>
      </c>
      <c r="F7" s="2">
        <f>F8+F9</f>
        <v>17130</v>
      </c>
      <c r="G7" s="2">
        <f>G8+G9</f>
        <v>1200</v>
      </c>
      <c r="H7" s="2">
        <f>H8+H9</f>
        <v>410</v>
      </c>
      <c r="I7" s="2">
        <f>J7+L7+M7</f>
        <v>272251</v>
      </c>
      <c r="J7" s="2">
        <f>J8+J9</f>
        <v>246335</v>
      </c>
      <c r="K7" s="2">
        <f>K8+K9</f>
        <v>52446</v>
      </c>
      <c r="L7" s="2">
        <f>L8+L9</f>
        <v>16419</v>
      </c>
      <c r="M7" s="2">
        <f>M8+M9</f>
        <v>9497</v>
      </c>
      <c r="N7" s="2">
        <f>N8+N9</f>
        <v>9302</v>
      </c>
      <c r="O7" s="2">
        <f>SUM(O8:O34)</f>
        <v>718926</v>
      </c>
    </row>
    <row r="8" spans="1:15" ht="14.25">
      <c r="A8" s="23"/>
      <c r="B8" s="6" t="s">
        <v>31</v>
      </c>
      <c r="C8" s="2">
        <f aca="true" t="shared" si="0" ref="C8:C34">D8+I8</f>
        <v>1314</v>
      </c>
      <c r="D8" s="2">
        <f aca="true" t="shared" si="1" ref="D8:D34">E8+F8+G8</f>
        <v>0</v>
      </c>
      <c r="E8" s="2">
        <f>E18</f>
        <v>0</v>
      </c>
      <c r="F8" s="2">
        <f>F18</f>
        <v>0</v>
      </c>
      <c r="G8" s="2">
        <f>G18</f>
        <v>0</v>
      </c>
      <c r="H8" s="2">
        <f>H18</f>
        <v>0</v>
      </c>
      <c r="I8" s="2">
        <f>J8+L8+M8</f>
        <v>1314</v>
      </c>
      <c r="J8" s="2">
        <f>J18</f>
        <v>694</v>
      </c>
      <c r="K8" s="2">
        <f>K18</f>
        <v>0</v>
      </c>
      <c r="L8" s="2">
        <f>L18</f>
        <v>620</v>
      </c>
      <c r="M8" s="2">
        <f>M18</f>
        <v>0</v>
      </c>
      <c r="N8" s="2">
        <f>N18</f>
        <v>0</v>
      </c>
      <c r="O8" s="2"/>
    </row>
    <row r="9" spans="1:15" ht="14.25">
      <c r="A9" s="23"/>
      <c r="B9" s="6" t="s">
        <v>32</v>
      </c>
      <c r="C9" s="2">
        <f t="shared" si="0"/>
        <v>293772</v>
      </c>
      <c r="D9" s="2">
        <f t="shared" si="1"/>
        <v>22835</v>
      </c>
      <c r="E9" s="2">
        <f>E10+E11+E12+E13+E15+E14+E16+E19+E20+E21+E22+E23+E24+E25+E26+E27+E29+E28+E30+E31+E32+E33+E34</f>
        <v>4505</v>
      </c>
      <c r="F9" s="2">
        <f>F10+F11+F12+F13+F15+F14+F16+F19+F20+F21+F22+F23+F24+F25+F26+F27+F29+F28+F30+F31+F32+F33+F34</f>
        <v>17130</v>
      </c>
      <c r="G9" s="2">
        <f>G10+G11+G12+G13+G15+G14+G16+G19+G20+G21+G22+G23+G24+G25+G26+G27+G29+G28+G30+G31+G32+G33+G34</f>
        <v>1200</v>
      </c>
      <c r="H9" s="2">
        <f>H10+H11+H12+H13+H15+H14+H16+H19+H20+H21+H22+H23+H24+H25+H26+H27+H29+H28+H30+H31+H32+H33+H34</f>
        <v>410</v>
      </c>
      <c r="I9" s="2">
        <f>J9+L9+M9</f>
        <v>270937</v>
      </c>
      <c r="J9" s="2">
        <f>J10+J11+J12+J14+J15+J16+J19+J21+J20+J22+J23+J24+J26+J27+J28+J29+J30+J31+J32+J34</f>
        <v>245641</v>
      </c>
      <c r="K9" s="2">
        <f>K10+K11+K12+K14+K15+K16+K19+K21+K20+K22+K23+K24+K26+K27+K28+K29+K30+K31+K32+K34</f>
        <v>52446</v>
      </c>
      <c r="L9" s="2">
        <f>L10+L11+L12+L14+L15+L16+L19+L21+L20+L22+L23+L24+L26+L27+L28+L29+L30+L31+L32+L34</f>
        <v>15799</v>
      </c>
      <c r="M9" s="2">
        <f>M10+M11+M12+M14+M15+M16+M19+M21+M20+M22+M23+M24+M26+M27+M28+M29+M30+M31+M32+M34</f>
        <v>9497</v>
      </c>
      <c r="N9" s="2">
        <f>N10+N11+N12+N14+N15+N16+N19+N21+N20+N22+N23+N24+N26+N27+N28+N29+N30+N31+N32+N34</f>
        <v>9302</v>
      </c>
      <c r="O9" s="2"/>
    </row>
    <row r="10" spans="1:15" ht="14.25">
      <c r="A10" s="13" t="s">
        <v>158</v>
      </c>
      <c r="B10" s="6" t="s">
        <v>32</v>
      </c>
      <c r="C10" s="2">
        <f t="shared" si="0"/>
        <v>7300</v>
      </c>
      <c r="D10" s="2">
        <f t="shared" si="1"/>
        <v>800</v>
      </c>
      <c r="E10" s="2">
        <v>400</v>
      </c>
      <c r="F10" s="2">
        <v>400</v>
      </c>
      <c r="G10" s="2"/>
      <c r="H10" s="2"/>
      <c r="I10" s="2">
        <f aca="true" t="shared" si="2" ref="I10:I34">J10+L10+M10</f>
        <v>6500</v>
      </c>
      <c r="J10" s="2">
        <v>6500</v>
      </c>
      <c r="K10" s="2"/>
      <c r="L10" s="2"/>
      <c r="M10" s="2"/>
      <c r="N10" s="2"/>
      <c r="O10" s="2"/>
    </row>
    <row r="11" spans="1:15" ht="14.25">
      <c r="A11" s="8" t="s">
        <v>159</v>
      </c>
      <c r="B11" s="6" t="s">
        <v>32</v>
      </c>
      <c r="C11" s="2">
        <f t="shared" si="0"/>
        <v>2400</v>
      </c>
      <c r="D11" s="2">
        <f t="shared" si="1"/>
        <v>300</v>
      </c>
      <c r="E11" s="2">
        <v>300</v>
      </c>
      <c r="F11" s="2"/>
      <c r="G11" s="2"/>
      <c r="H11" s="2"/>
      <c r="I11" s="2">
        <f t="shared" si="2"/>
        <v>2100</v>
      </c>
      <c r="J11" s="2">
        <v>2100</v>
      </c>
      <c r="K11" s="2"/>
      <c r="L11" s="2"/>
      <c r="M11" s="2"/>
      <c r="N11" s="2"/>
      <c r="O11" s="2"/>
    </row>
    <row r="12" spans="1:15" ht="14.25">
      <c r="A12" s="8" t="s">
        <v>160</v>
      </c>
      <c r="B12" s="6" t="s">
        <v>32</v>
      </c>
      <c r="C12" s="2">
        <f t="shared" si="0"/>
        <v>3100</v>
      </c>
      <c r="D12" s="2">
        <f t="shared" si="1"/>
        <v>200</v>
      </c>
      <c r="E12" s="2">
        <v>200</v>
      </c>
      <c r="F12" s="2"/>
      <c r="G12" s="2"/>
      <c r="H12" s="2"/>
      <c r="I12" s="2">
        <f t="shared" si="2"/>
        <v>2900</v>
      </c>
      <c r="J12" s="2">
        <v>2900</v>
      </c>
      <c r="K12" s="2"/>
      <c r="L12" s="2"/>
      <c r="M12" s="2"/>
      <c r="N12" s="2"/>
      <c r="O12" s="2"/>
    </row>
    <row r="13" spans="1:15" ht="14.25">
      <c r="A13" s="8" t="s">
        <v>206</v>
      </c>
      <c r="B13" s="6" t="s">
        <v>18</v>
      </c>
      <c r="C13" s="2">
        <f t="shared" si="0"/>
        <v>338</v>
      </c>
      <c r="D13" s="2">
        <f t="shared" si="1"/>
        <v>338</v>
      </c>
      <c r="E13" s="2">
        <v>138</v>
      </c>
      <c r="F13" s="2"/>
      <c r="G13" s="2">
        <v>200</v>
      </c>
      <c r="H13" s="2"/>
      <c r="I13" s="2"/>
      <c r="J13" s="2"/>
      <c r="K13" s="2"/>
      <c r="L13" s="2"/>
      <c r="M13" s="2"/>
      <c r="N13" s="2"/>
      <c r="O13" s="2">
        <v>10000</v>
      </c>
    </row>
    <row r="14" spans="1:15" ht="14.25">
      <c r="A14" s="8" t="s">
        <v>161</v>
      </c>
      <c r="B14" s="6" t="s">
        <v>18</v>
      </c>
      <c r="C14" s="2">
        <f t="shared" si="0"/>
        <v>3967</v>
      </c>
      <c r="D14" s="2">
        <f t="shared" si="1"/>
        <v>1467</v>
      </c>
      <c r="E14" s="2">
        <v>667</v>
      </c>
      <c r="F14" s="2">
        <v>800</v>
      </c>
      <c r="G14" s="2"/>
      <c r="H14" s="2"/>
      <c r="I14" s="2">
        <f t="shared" si="2"/>
        <v>2500</v>
      </c>
      <c r="J14" s="2">
        <v>2500</v>
      </c>
      <c r="K14" s="2">
        <v>333</v>
      </c>
      <c r="L14" s="2"/>
      <c r="M14" s="2"/>
      <c r="N14" s="2"/>
      <c r="O14" s="2">
        <v>1800</v>
      </c>
    </row>
    <row r="15" spans="1:15" ht="14.25">
      <c r="A15" s="8" t="s">
        <v>162</v>
      </c>
      <c r="B15" s="6" t="s">
        <v>32</v>
      </c>
      <c r="C15" s="2">
        <f t="shared" si="0"/>
        <v>10497</v>
      </c>
      <c r="D15" s="2">
        <f t="shared" si="1"/>
        <v>1400</v>
      </c>
      <c r="E15" s="2">
        <v>800</v>
      </c>
      <c r="F15" s="2">
        <v>400</v>
      </c>
      <c r="G15" s="2">
        <v>200</v>
      </c>
      <c r="H15" s="2"/>
      <c r="I15" s="2">
        <f t="shared" si="2"/>
        <v>9097</v>
      </c>
      <c r="J15" s="2">
        <v>8597</v>
      </c>
      <c r="K15" s="2">
        <v>4427</v>
      </c>
      <c r="L15" s="2">
        <v>400</v>
      </c>
      <c r="M15" s="2">
        <v>100</v>
      </c>
      <c r="N15" s="2"/>
      <c r="O15" s="2">
        <v>436526</v>
      </c>
    </row>
    <row r="16" spans="1:15" ht="14.25">
      <c r="A16" s="8" t="s">
        <v>163</v>
      </c>
      <c r="B16" s="6" t="s">
        <v>32</v>
      </c>
      <c r="C16" s="2">
        <f t="shared" si="0"/>
        <v>4200</v>
      </c>
      <c r="D16" s="2">
        <f t="shared" si="1"/>
        <v>1100</v>
      </c>
      <c r="E16" s="2">
        <v>900</v>
      </c>
      <c r="F16" s="2">
        <v>200</v>
      </c>
      <c r="G16" s="2"/>
      <c r="H16" s="2"/>
      <c r="I16" s="2">
        <f t="shared" si="2"/>
        <v>3100</v>
      </c>
      <c r="J16" s="2">
        <v>3000</v>
      </c>
      <c r="K16" s="2">
        <v>500</v>
      </c>
      <c r="L16" s="2">
        <v>100</v>
      </c>
      <c r="M16" s="2"/>
      <c r="N16" s="2"/>
      <c r="O16" s="2">
        <v>60000</v>
      </c>
    </row>
    <row r="17" spans="1:15" ht="14.25">
      <c r="A17" s="25" t="s">
        <v>164</v>
      </c>
      <c r="B17" s="6" t="s">
        <v>30</v>
      </c>
      <c r="C17" s="2">
        <f>C18+C19</f>
        <v>14966</v>
      </c>
      <c r="D17" s="2">
        <f aca="true" t="shared" si="3" ref="D17:L17">D18+D19</f>
        <v>0</v>
      </c>
      <c r="E17" s="2"/>
      <c r="F17" s="2">
        <f t="shared" si="3"/>
        <v>0</v>
      </c>
      <c r="G17" s="2"/>
      <c r="H17" s="2"/>
      <c r="I17" s="2">
        <f t="shared" si="3"/>
        <v>14966</v>
      </c>
      <c r="J17" s="2">
        <f t="shared" si="3"/>
        <v>11598</v>
      </c>
      <c r="K17" s="2">
        <f t="shared" si="3"/>
        <v>6809</v>
      </c>
      <c r="L17" s="2">
        <f t="shared" si="3"/>
        <v>3276</v>
      </c>
      <c r="M17" s="2"/>
      <c r="N17" s="2"/>
      <c r="O17" s="2"/>
    </row>
    <row r="18" spans="1:15" ht="14.25">
      <c r="A18" s="26"/>
      <c r="B18" s="6" t="s">
        <v>31</v>
      </c>
      <c r="C18" s="2">
        <f t="shared" si="0"/>
        <v>1314</v>
      </c>
      <c r="D18" s="2">
        <f t="shared" si="1"/>
        <v>0</v>
      </c>
      <c r="E18" s="2"/>
      <c r="F18" s="2"/>
      <c r="G18" s="2"/>
      <c r="H18" s="2"/>
      <c r="I18" s="2">
        <f t="shared" si="2"/>
        <v>1314</v>
      </c>
      <c r="J18" s="2">
        <v>694</v>
      </c>
      <c r="K18" s="2"/>
      <c r="L18" s="2">
        <v>620</v>
      </c>
      <c r="M18" s="2"/>
      <c r="N18" s="2"/>
      <c r="O18" s="2"/>
    </row>
    <row r="19" spans="1:15" ht="14.25">
      <c r="A19" s="27"/>
      <c r="B19" s="6" t="s">
        <v>32</v>
      </c>
      <c r="C19" s="2">
        <f t="shared" si="0"/>
        <v>13652</v>
      </c>
      <c r="D19" s="2">
        <f t="shared" si="1"/>
        <v>0</v>
      </c>
      <c r="E19" s="2"/>
      <c r="F19" s="2"/>
      <c r="G19" s="2"/>
      <c r="H19" s="2"/>
      <c r="I19" s="2">
        <f t="shared" si="2"/>
        <v>13652</v>
      </c>
      <c r="J19" s="2">
        <v>10904</v>
      </c>
      <c r="K19" s="2">
        <v>6809</v>
      </c>
      <c r="L19" s="2">
        <v>2656</v>
      </c>
      <c r="M19" s="2">
        <v>92</v>
      </c>
      <c r="N19" s="2">
        <v>92</v>
      </c>
      <c r="O19" s="2"/>
    </row>
    <row r="20" spans="1:15" ht="14.25">
      <c r="A20" s="7" t="s">
        <v>165</v>
      </c>
      <c r="B20" s="6" t="s">
        <v>32</v>
      </c>
      <c r="C20" s="2">
        <f t="shared" si="0"/>
        <v>10052</v>
      </c>
      <c r="D20" s="2">
        <f t="shared" si="1"/>
        <v>300</v>
      </c>
      <c r="E20" s="2"/>
      <c r="F20" s="2"/>
      <c r="G20" s="2">
        <v>300</v>
      </c>
      <c r="H20" s="2">
        <v>150</v>
      </c>
      <c r="I20" s="2">
        <f t="shared" si="2"/>
        <v>9752</v>
      </c>
      <c r="J20" s="2">
        <v>8515</v>
      </c>
      <c r="K20" s="2"/>
      <c r="L20" s="2">
        <v>1237</v>
      </c>
      <c r="M20" s="2"/>
      <c r="N20" s="2"/>
      <c r="O20" s="2">
        <v>29300</v>
      </c>
    </row>
    <row r="21" spans="1:15" ht="14.25">
      <c r="A21" s="8" t="s">
        <v>81</v>
      </c>
      <c r="B21" s="6" t="s">
        <v>32</v>
      </c>
      <c r="C21" s="2">
        <f t="shared" si="0"/>
        <v>10007</v>
      </c>
      <c r="D21" s="2">
        <f t="shared" si="1"/>
        <v>400</v>
      </c>
      <c r="E21" s="2">
        <v>400</v>
      </c>
      <c r="F21" s="2"/>
      <c r="G21" s="2"/>
      <c r="H21" s="2"/>
      <c r="I21" s="2">
        <f t="shared" si="2"/>
        <v>9607</v>
      </c>
      <c r="J21" s="2">
        <v>8049</v>
      </c>
      <c r="K21" s="2">
        <v>3434</v>
      </c>
      <c r="L21" s="2">
        <v>1121</v>
      </c>
      <c r="M21" s="2">
        <v>437</v>
      </c>
      <c r="N21" s="2">
        <v>437</v>
      </c>
      <c r="O21" s="2">
        <v>2800</v>
      </c>
    </row>
    <row r="22" spans="1:15" ht="14.25">
      <c r="A22" s="8" t="s">
        <v>82</v>
      </c>
      <c r="B22" s="6" t="s">
        <v>32</v>
      </c>
      <c r="C22" s="2">
        <f t="shared" si="0"/>
        <v>14972</v>
      </c>
      <c r="D22" s="2">
        <f t="shared" si="1"/>
        <v>516</v>
      </c>
      <c r="E22" s="2"/>
      <c r="F22" s="2">
        <v>516</v>
      </c>
      <c r="G22" s="2"/>
      <c r="H22" s="2"/>
      <c r="I22" s="2">
        <f t="shared" si="2"/>
        <v>14456</v>
      </c>
      <c r="J22" s="2">
        <v>14156</v>
      </c>
      <c r="K22" s="2"/>
      <c r="L22" s="2">
        <v>300</v>
      </c>
      <c r="M22" s="2"/>
      <c r="N22" s="2"/>
      <c r="O22" s="2">
        <v>10000</v>
      </c>
    </row>
    <row r="23" spans="1:15" ht="14.25">
      <c r="A23" s="8" t="s">
        <v>88</v>
      </c>
      <c r="B23" s="6" t="s">
        <v>32</v>
      </c>
      <c r="C23" s="2">
        <f t="shared" si="0"/>
        <v>1100</v>
      </c>
      <c r="D23" s="2">
        <f t="shared" si="1"/>
        <v>0</v>
      </c>
      <c r="E23" s="2"/>
      <c r="F23" s="2"/>
      <c r="G23" s="2"/>
      <c r="H23" s="2"/>
      <c r="I23" s="2">
        <f t="shared" si="2"/>
        <v>1100</v>
      </c>
      <c r="J23" s="2">
        <v>1000</v>
      </c>
      <c r="K23" s="2"/>
      <c r="L23" s="2">
        <v>100</v>
      </c>
      <c r="M23" s="2"/>
      <c r="N23" s="2"/>
      <c r="O23" s="2"/>
    </row>
    <row r="24" spans="1:15" ht="14.25">
      <c r="A24" s="8" t="s">
        <v>83</v>
      </c>
      <c r="B24" s="6" t="s">
        <v>32</v>
      </c>
      <c r="C24" s="2">
        <f t="shared" si="0"/>
        <v>55761</v>
      </c>
      <c r="D24" s="2">
        <f t="shared" si="1"/>
        <v>6257</v>
      </c>
      <c r="E24" s="2"/>
      <c r="F24" s="2">
        <v>5757</v>
      </c>
      <c r="G24" s="2">
        <v>500</v>
      </c>
      <c r="H24" s="2">
        <v>260</v>
      </c>
      <c r="I24" s="2">
        <f t="shared" si="2"/>
        <v>49504</v>
      </c>
      <c r="J24" s="2">
        <v>43000</v>
      </c>
      <c r="K24" s="2"/>
      <c r="L24" s="2">
        <v>6504</v>
      </c>
      <c r="M24" s="2"/>
      <c r="N24" s="2"/>
      <c r="O24" s="2"/>
    </row>
    <row r="25" spans="1:15" ht="14.25">
      <c r="A25" s="8" t="s">
        <v>207</v>
      </c>
      <c r="B25" s="6" t="s">
        <v>18</v>
      </c>
      <c r="C25" s="2">
        <f t="shared" si="0"/>
        <v>54</v>
      </c>
      <c r="D25" s="2">
        <f t="shared" si="1"/>
        <v>0</v>
      </c>
      <c r="E25" s="2"/>
      <c r="F25" s="2"/>
      <c r="G25" s="2"/>
      <c r="H25" s="2"/>
      <c r="I25" s="2">
        <f t="shared" si="2"/>
        <v>54</v>
      </c>
      <c r="J25" s="2"/>
      <c r="K25" s="2"/>
      <c r="L25" s="2">
        <v>54</v>
      </c>
      <c r="M25" s="2"/>
      <c r="N25" s="2"/>
      <c r="O25" s="2"/>
    </row>
    <row r="26" spans="1:15" ht="14.25">
      <c r="A26" s="8" t="s">
        <v>166</v>
      </c>
      <c r="B26" s="6" t="s">
        <v>32</v>
      </c>
      <c r="C26" s="2">
        <f t="shared" si="0"/>
        <v>8700</v>
      </c>
      <c r="D26" s="2">
        <f t="shared" si="1"/>
        <v>0</v>
      </c>
      <c r="E26" s="2"/>
      <c r="F26" s="2"/>
      <c r="G26" s="2"/>
      <c r="H26" s="2"/>
      <c r="I26" s="2">
        <f t="shared" si="2"/>
        <v>8700</v>
      </c>
      <c r="J26" s="2">
        <v>8300</v>
      </c>
      <c r="K26" s="2"/>
      <c r="L26" s="2">
        <v>400</v>
      </c>
      <c r="M26" s="2"/>
      <c r="N26" s="2"/>
      <c r="O26" s="2">
        <v>2000</v>
      </c>
    </row>
    <row r="27" spans="1:15" ht="14.25">
      <c r="A27" s="8" t="s">
        <v>167</v>
      </c>
      <c r="B27" s="6" t="s">
        <v>32</v>
      </c>
      <c r="C27" s="2">
        <f t="shared" si="0"/>
        <v>200</v>
      </c>
      <c r="D27" s="2">
        <f t="shared" si="1"/>
        <v>0</v>
      </c>
      <c r="E27" s="2"/>
      <c r="F27" s="2"/>
      <c r="G27" s="2"/>
      <c r="H27" s="2"/>
      <c r="I27" s="2">
        <f t="shared" si="2"/>
        <v>200</v>
      </c>
      <c r="J27" s="2">
        <v>200</v>
      </c>
      <c r="K27" s="2"/>
      <c r="L27" s="2"/>
      <c r="M27" s="2"/>
      <c r="N27" s="2"/>
      <c r="O27" s="2">
        <v>2000</v>
      </c>
    </row>
    <row r="28" spans="1:15" ht="14.25">
      <c r="A28" s="8" t="s">
        <v>84</v>
      </c>
      <c r="B28" s="6" t="s">
        <v>32</v>
      </c>
      <c r="C28" s="2">
        <f t="shared" si="0"/>
        <v>4900</v>
      </c>
      <c r="D28" s="2">
        <f t="shared" si="1"/>
        <v>500</v>
      </c>
      <c r="E28" s="2">
        <v>500</v>
      </c>
      <c r="F28" s="2"/>
      <c r="G28" s="2"/>
      <c r="H28" s="2"/>
      <c r="I28" s="2">
        <f t="shared" si="2"/>
        <v>4400</v>
      </c>
      <c r="J28" s="2">
        <v>4400</v>
      </c>
      <c r="K28" s="2"/>
      <c r="L28" s="2"/>
      <c r="M28" s="2"/>
      <c r="N28" s="2"/>
      <c r="O28" s="2">
        <v>6500</v>
      </c>
    </row>
    <row r="29" spans="1:15" ht="14.25">
      <c r="A29" s="8" t="s">
        <v>85</v>
      </c>
      <c r="B29" s="6" t="s">
        <v>32</v>
      </c>
      <c r="C29" s="2">
        <f t="shared" si="0"/>
        <v>8946</v>
      </c>
      <c r="D29" s="2">
        <f t="shared" si="1"/>
        <v>300</v>
      </c>
      <c r="E29" s="2">
        <v>200</v>
      </c>
      <c r="F29" s="2">
        <v>100</v>
      </c>
      <c r="G29" s="2"/>
      <c r="H29" s="2"/>
      <c r="I29" s="2">
        <f t="shared" si="2"/>
        <v>8646</v>
      </c>
      <c r="J29" s="2">
        <v>5400</v>
      </c>
      <c r="K29" s="2"/>
      <c r="L29" s="2">
        <v>651</v>
      </c>
      <c r="M29" s="2">
        <v>2595</v>
      </c>
      <c r="N29" s="2">
        <v>2500</v>
      </c>
      <c r="O29" s="2">
        <v>9400</v>
      </c>
    </row>
    <row r="30" spans="1:15" ht="14.25">
      <c r="A30" s="8" t="s">
        <v>86</v>
      </c>
      <c r="B30" s="6" t="s">
        <v>32</v>
      </c>
      <c r="C30" s="2">
        <f t="shared" si="0"/>
        <v>3601</v>
      </c>
      <c r="D30" s="2">
        <f t="shared" si="1"/>
        <v>0</v>
      </c>
      <c r="E30" s="2"/>
      <c r="F30" s="2"/>
      <c r="G30" s="2"/>
      <c r="H30" s="2"/>
      <c r="I30" s="2">
        <f t="shared" si="2"/>
        <v>3601</v>
      </c>
      <c r="J30" s="2">
        <v>3479</v>
      </c>
      <c r="K30" s="2"/>
      <c r="L30" s="2">
        <v>122</v>
      </c>
      <c r="M30" s="2"/>
      <c r="N30" s="2"/>
      <c r="O30" s="2">
        <v>50000</v>
      </c>
    </row>
    <row r="31" spans="1:15" ht="14.25">
      <c r="A31" s="8" t="s">
        <v>87</v>
      </c>
      <c r="B31" s="6" t="s">
        <v>32</v>
      </c>
      <c r="C31" s="2">
        <f t="shared" si="0"/>
        <v>66000</v>
      </c>
      <c r="D31" s="2">
        <f t="shared" si="1"/>
        <v>0</v>
      </c>
      <c r="E31" s="2"/>
      <c r="F31" s="2"/>
      <c r="G31" s="2"/>
      <c r="H31" s="2"/>
      <c r="I31" s="2">
        <f t="shared" si="2"/>
        <v>66000</v>
      </c>
      <c r="J31" s="2">
        <v>66000</v>
      </c>
      <c r="K31" s="2">
        <v>30000</v>
      </c>
      <c r="L31" s="2"/>
      <c r="M31" s="2"/>
      <c r="N31" s="2"/>
      <c r="O31" s="2"/>
    </row>
    <row r="32" spans="1:15" ht="14.25">
      <c r="A32" s="8" t="s">
        <v>168</v>
      </c>
      <c r="B32" s="6" t="s">
        <v>32</v>
      </c>
      <c r="C32" s="2">
        <f t="shared" si="0"/>
        <v>62400</v>
      </c>
      <c r="D32" s="2">
        <f t="shared" si="1"/>
        <v>7878</v>
      </c>
      <c r="E32" s="2"/>
      <c r="F32" s="2">
        <v>7878</v>
      </c>
      <c r="G32" s="2"/>
      <c r="H32" s="2"/>
      <c r="I32" s="2">
        <f t="shared" si="2"/>
        <v>54522</v>
      </c>
      <c r="J32" s="2">
        <v>46041</v>
      </c>
      <c r="K32" s="2">
        <v>6343</v>
      </c>
      <c r="L32" s="2">
        <v>2208</v>
      </c>
      <c r="M32" s="2">
        <v>6273</v>
      </c>
      <c r="N32" s="2">
        <v>6273</v>
      </c>
      <c r="O32" s="2">
        <v>98600</v>
      </c>
    </row>
    <row r="33" spans="1:15" ht="14.25">
      <c r="A33" s="8" t="s">
        <v>208</v>
      </c>
      <c r="B33" s="6" t="s">
        <v>209</v>
      </c>
      <c r="C33" s="2">
        <f t="shared" si="0"/>
        <v>514</v>
      </c>
      <c r="D33" s="2">
        <f t="shared" si="1"/>
        <v>0</v>
      </c>
      <c r="E33" s="2"/>
      <c r="F33" s="2"/>
      <c r="G33" s="2"/>
      <c r="H33" s="2"/>
      <c r="I33" s="2">
        <v>514</v>
      </c>
      <c r="J33" s="2">
        <v>514</v>
      </c>
      <c r="K33" s="2"/>
      <c r="L33" s="2"/>
      <c r="M33" s="2"/>
      <c r="N33" s="2"/>
      <c r="O33" s="2"/>
    </row>
    <row r="34" spans="1:15" ht="14.25">
      <c r="A34" s="7" t="s">
        <v>193</v>
      </c>
      <c r="B34" s="6" t="s">
        <v>32</v>
      </c>
      <c r="C34" s="2">
        <f t="shared" si="0"/>
        <v>1679</v>
      </c>
      <c r="D34" s="2">
        <f t="shared" si="1"/>
        <v>1079</v>
      </c>
      <c r="E34" s="2"/>
      <c r="F34" s="2">
        <v>1079</v>
      </c>
      <c r="G34" s="2"/>
      <c r="H34" s="2"/>
      <c r="I34" s="2">
        <f t="shared" si="2"/>
        <v>600</v>
      </c>
      <c r="J34" s="2">
        <v>600</v>
      </c>
      <c r="K34" s="2">
        <v>600</v>
      </c>
      <c r="L34" s="2"/>
      <c r="M34" s="2"/>
      <c r="N34" s="2"/>
      <c r="O34" s="2"/>
    </row>
  </sheetData>
  <sheetProtection/>
  <mergeCells count="18">
    <mergeCell ref="A17:A19"/>
    <mergeCell ref="A2:O2"/>
    <mergeCell ref="A3:O3"/>
    <mergeCell ref="A4:A6"/>
    <mergeCell ref="B4:B6"/>
    <mergeCell ref="D4:H4"/>
    <mergeCell ref="I4:N4"/>
    <mergeCell ref="O4:O6"/>
    <mergeCell ref="C5:C6"/>
    <mergeCell ref="D5:D6"/>
    <mergeCell ref="L5:L6"/>
    <mergeCell ref="M5:N5"/>
    <mergeCell ref="A7:A9"/>
    <mergeCell ref="F5:F6"/>
    <mergeCell ref="G5:H5"/>
    <mergeCell ref="I5:I6"/>
    <mergeCell ref="J5:K5"/>
    <mergeCell ref="E5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C29" sqref="C29:C30"/>
    </sheetView>
  </sheetViews>
  <sheetFormatPr defaultColWidth="9.00390625" defaultRowHeight="14.25"/>
  <cols>
    <col min="1" max="1" width="13.125" style="0" customWidth="1"/>
    <col min="2" max="15" width="7.75390625" style="0" customWidth="1"/>
  </cols>
  <sheetData>
    <row r="1" ht="20.25">
      <c r="A1" s="1" t="s">
        <v>0</v>
      </c>
    </row>
    <row r="2" spans="1:15" ht="27">
      <c r="A2" s="20" t="s">
        <v>210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4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4.25">
      <c r="A4" s="22" t="s">
        <v>2</v>
      </c>
      <c r="B4" s="22" t="s">
        <v>3</v>
      </c>
      <c r="C4" s="4" t="s">
        <v>4</v>
      </c>
      <c r="D4" s="22" t="s">
        <v>5</v>
      </c>
      <c r="E4" s="22"/>
      <c r="F4" s="22"/>
      <c r="G4" s="22"/>
      <c r="H4" s="22"/>
      <c r="I4" s="22" t="s">
        <v>6</v>
      </c>
      <c r="J4" s="22"/>
      <c r="K4" s="22"/>
      <c r="L4" s="22"/>
      <c r="M4" s="22"/>
      <c r="N4" s="22"/>
      <c r="O4" s="22" t="s">
        <v>7</v>
      </c>
    </row>
    <row r="5" spans="1:15" ht="14.25">
      <c r="A5" s="22"/>
      <c r="B5" s="22"/>
      <c r="C5" s="22" t="s">
        <v>8</v>
      </c>
      <c r="D5" s="22" t="s">
        <v>8</v>
      </c>
      <c r="E5" s="22" t="s">
        <v>68</v>
      </c>
      <c r="F5" s="22" t="s">
        <v>69</v>
      </c>
      <c r="G5" s="22" t="s">
        <v>9</v>
      </c>
      <c r="H5" s="22"/>
      <c r="I5" s="22" t="s">
        <v>8</v>
      </c>
      <c r="J5" s="22" t="s">
        <v>10</v>
      </c>
      <c r="K5" s="22"/>
      <c r="L5" s="22" t="s">
        <v>68</v>
      </c>
      <c r="M5" s="22" t="s">
        <v>9</v>
      </c>
      <c r="N5" s="22"/>
      <c r="O5" s="22"/>
    </row>
    <row r="6" spans="1:15" ht="35.25" customHeight="1">
      <c r="A6" s="28"/>
      <c r="B6" s="28"/>
      <c r="C6" s="28"/>
      <c r="D6" s="28"/>
      <c r="E6" s="28"/>
      <c r="F6" s="28"/>
      <c r="G6" s="5" t="s">
        <v>8</v>
      </c>
      <c r="H6" s="5" t="s">
        <v>11</v>
      </c>
      <c r="I6" s="28"/>
      <c r="J6" s="5" t="s">
        <v>8</v>
      </c>
      <c r="K6" s="5" t="s">
        <v>12</v>
      </c>
      <c r="L6" s="28"/>
      <c r="M6" s="5" t="s">
        <v>8</v>
      </c>
      <c r="N6" s="5" t="s">
        <v>13</v>
      </c>
      <c r="O6" s="28"/>
    </row>
    <row r="7" spans="1:15" ht="14.25">
      <c r="A7" s="23" t="s">
        <v>96</v>
      </c>
      <c r="B7" s="6" t="s">
        <v>30</v>
      </c>
      <c r="C7" s="2">
        <f>D7+I7</f>
        <v>63636</v>
      </c>
      <c r="D7" s="2">
        <f>E7+F7+G7</f>
        <v>10365</v>
      </c>
      <c r="E7" s="2">
        <f>E8+E9</f>
        <v>2425</v>
      </c>
      <c r="F7" s="2">
        <f>F8+F9</f>
        <v>7070</v>
      </c>
      <c r="G7" s="2">
        <f>G8+G9</f>
        <v>870</v>
      </c>
      <c r="H7" s="2">
        <f>H8+H9</f>
        <v>630</v>
      </c>
      <c r="I7" s="2">
        <f>J7+L7+M7</f>
        <v>53271</v>
      </c>
      <c r="J7" s="2">
        <f>J8+J9</f>
        <v>50721</v>
      </c>
      <c r="K7" s="2">
        <f>K8+K9</f>
        <v>2776</v>
      </c>
      <c r="L7" s="2">
        <f>L8+L9</f>
        <v>1550</v>
      </c>
      <c r="M7" s="2">
        <f>M8+M9</f>
        <v>1000</v>
      </c>
      <c r="N7" s="2">
        <f>N8+N9</f>
        <v>1000</v>
      </c>
      <c r="O7" s="2">
        <f>SUM(O8:O32)</f>
        <v>89000</v>
      </c>
    </row>
    <row r="8" spans="1:15" ht="14.25">
      <c r="A8" s="23"/>
      <c r="B8" s="6" t="s">
        <v>15</v>
      </c>
      <c r="C8" s="2">
        <f aca="true" t="shared" si="0" ref="C8:C32">D8+I8</f>
        <v>100</v>
      </c>
      <c r="D8" s="2">
        <f aca="true" t="shared" si="1" ref="D8:D31">E8+F8+G8</f>
        <v>100</v>
      </c>
      <c r="E8" s="2">
        <f>E29</f>
        <v>0</v>
      </c>
      <c r="F8" s="2">
        <f>F29</f>
        <v>100</v>
      </c>
      <c r="G8" s="2">
        <f>G29</f>
        <v>0</v>
      </c>
      <c r="H8" s="2">
        <f>H29</f>
        <v>0</v>
      </c>
      <c r="I8" s="2">
        <f>J8+L8+M8</f>
        <v>0</v>
      </c>
      <c r="J8" s="2"/>
      <c r="K8" s="2"/>
      <c r="L8" s="2"/>
      <c r="M8" s="2"/>
      <c r="N8" s="2"/>
      <c r="O8" s="2"/>
    </row>
    <row r="9" spans="1:15" ht="14.25">
      <c r="A9" s="23"/>
      <c r="B9" s="6" t="s">
        <v>17</v>
      </c>
      <c r="C9" s="2">
        <f t="shared" si="0"/>
        <v>63536</v>
      </c>
      <c r="D9" s="2">
        <f t="shared" si="1"/>
        <v>10265</v>
      </c>
      <c r="E9" s="2">
        <f>E12+E13+E14+E15+E16+E17+E18+E19+E20+E21+E22+E23+E24+E25+E26+E27+E30+E31+E32</f>
        <v>2425</v>
      </c>
      <c r="F9" s="2">
        <f>F12+F13+F14+F15+F16+F17+F18+F19+F20+F21+F22+F23+F24+F25+F26+F27+F30+F31+F32</f>
        <v>6970</v>
      </c>
      <c r="G9" s="2">
        <f>G12+G13+G14+G15+G16+G17+G18+G19+G20+G21+G22+G23+G24+G25+G26+G27+G30+G31+G32</f>
        <v>870</v>
      </c>
      <c r="H9" s="2">
        <f>H12+H13+H14+H15+H16+H17+H18+H19+H20+H21+H22+H23+H24+H25+H26+H27+H30+H31+H32</f>
        <v>630</v>
      </c>
      <c r="I9" s="2">
        <f>J9+L9+M9</f>
        <v>53271</v>
      </c>
      <c r="J9" s="2">
        <f>J12+J13+J14+J15+J16+J17+J18+J19+J20+J21+J22+J23+J24+J25+J26+J27+J30+J31+J32</f>
        <v>50721</v>
      </c>
      <c r="K9" s="2">
        <f>K12+K13+K14+K15+K16+K17+K18+K19+K20+K21+K22+K23+K24+K25+K26+K27+K30+K31+K32</f>
        <v>2776</v>
      </c>
      <c r="L9" s="2">
        <f>L12+L13+L14+L15+L16+L17+L18+L19+L20+L21+L22+L23+L24+L25+L26+L27+L30+L31+L32</f>
        <v>1550</v>
      </c>
      <c r="M9" s="2">
        <f>M12+M13+M14+M15+M16+M17+M18+M19+M20+M21+M22+M23+M24+M25+M26+M27+M30+M31+M32</f>
        <v>1000</v>
      </c>
      <c r="N9" s="2">
        <f>N12+N13+N14+N15+N16+N17+N18+N19+N20+N21+N22+N23+N24+N25+N26+N27+N30+N31+N32</f>
        <v>1000</v>
      </c>
      <c r="O9" s="2"/>
    </row>
    <row r="10" spans="1:15" ht="14.25">
      <c r="A10" s="6"/>
      <c r="B10" s="6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4.25">
      <c r="A11" s="6"/>
      <c r="B11" s="6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4.25">
      <c r="A12" s="8" t="s">
        <v>91</v>
      </c>
      <c r="B12" s="6" t="s">
        <v>17</v>
      </c>
      <c r="C12" s="2">
        <f t="shared" si="0"/>
        <v>2758</v>
      </c>
      <c r="D12" s="2">
        <f t="shared" si="1"/>
        <v>500</v>
      </c>
      <c r="E12" s="2"/>
      <c r="F12" s="2">
        <v>500</v>
      </c>
      <c r="G12" s="2"/>
      <c r="H12" s="2"/>
      <c r="I12" s="2">
        <f aca="true" t="shared" si="2" ref="I12:I32">J12+L12+M12</f>
        <v>2258</v>
      </c>
      <c r="J12" s="2">
        <v>2258</v>
      </c>
      <c r="K12" s="2"/>
      <c r="L12" s="2"/>
      <c r="M12" s="2"/>
      <c r="N12" s="2"/>
      <c r="O12" s="2">
        <v>20000</v>
      </c>
    </row>
    <row r="13" spans="1:15" ht="14.25">
      <c r="A13" s="8" t="s">
        <v>93</v>
      </c>
      <c r="B13" s="6" t="s">
        <v>17</v>
      </c>
      <c r="C13" s="2">
        <f t="shared" si="0"/>
        <v>200</v>
      </c>
      <c r="D13" s="2">
        <f t="shared" si="1"/>
        <v>200</v>
      </c>
      <c r="E13" s="2">
        <v>200</v>
      </c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4.25">
      <c r="A14" s="8" t="s">
        <v>94</v>
      </c>
      <c r="B14" s="6" t="s">
        <v>17</v>
      </c>
      <c r="C14" s="2">
        <f t="shared" si="0"/>
        <v>100</v>
      </c>
      <c r="D14" s="2">
        <f t="shared" si="1"/>
        <v>100</v>
      </c>
      <c r="E14" s="2"/>
      <c r="F14" s="2"/>
      <c r="G14" s="2">
        <v>100</v>
      </c>
      <c r="H14" s="2">
        <v>100</v>
      </c>
      <c r="I14" s="2"/>
      <c r="J14" s="2"/>
      <c r="K14" s="2"/>
      <c r="L14" s="2"/>
      <c r="M14" s="2"/>
      <c r="N14" s="2"/>
      <c r="O14" s="2"/>
    </row>
    <row r="15" spans="1:15" ht="14.25">
      <c r="A15" s="13" t="s">
        <v>169</v>
      </c>
      <c r="B15" s="6" t="s">
        <v>17</v>
      </c>
      <c r="C15" s="2">
        <f t="shared" si="0"/>
        <v>10000</v>
      </c>
      <c r="D15" s="2"/>
      <c r="E15" s="2"/>
      <c r="F15" s="2"/>
      <c r="G15" s="2"/>
      <c r="H15" s="2"/>
      <c r="I15" s="2">
        <f t="shared" si="2"/>
        <v>10000</v>
      </c>
      <c r="J15" s="2">
        <v>10000</v>
      </c>
      <c r="K15" s="2"/>
      <c r="L15" s="2"/>
      <c r="M15" s="2"/>
      <c r="N15" s="2"/>
      <c r="O15" s="2">
        <v>2000</v>
      </c>
    </row>
    <row r="16" spans="1:15" ht="14.25">
      <c r="A16" s="13" t="s">
        <v>170</v>
      </c>
      <c r="B16" s="6" t="s">
        <v>17</v>
      </c>
      <c r="C16" s="2">
        <f t="shared" si="0"/>
        <v>3408</v>
      </c>
      <c r="D16" s="2">
        <f t="shared" si="1"/>
        <v>100</v>
      </c>
      <c r="E16" s="2"/>
      <c r="F16" s="2">
        <v>100</v>
      </c>
      <c r="G16" s="2"/>
      <c r="H16" s="2"/>
      <c r="I16" s="2">
        <f t="shared" si="2"/>
        <v>3308</v>
      </c>
      <c r="J16" s="2">
        <v>2663</v>
      </c>
      <c r="K16" s="2"/>
      <c r="L16" s="2">
        <v>645</v>
      </c>
      <c r="M16" s="2"/>
      <c r="N16" s="2"/>
      <c r="O16" s="2"/>
    </row>
    <row r="17" spans="1:15" ht="14.25">
      <c r="A17" s="8" t="s">
        <v>171</v>
      </c>
      <c r="B17" s="6" t="s">
        <v>17</v>
      </c>
      <c r="C17" s="2">
        <f t="shared" si="0"/>
        <v>138</v>
      </c>
      <c r="D17" s="2">
        <f t="shared" si="1"/>
        <v>100</v>
      </c>
      <c r="E17" s="2"/>
      <c r="F17" s="2">
        <v>100</v>
      </c>
      <c r="G17" s="2"/>
      <c r="H17" s="2"/>
      <c r="I17" s="2">
        <f t="shared" si="2"/>
        <v>38</v>
      </c>
      <c r="J17" s="2">
        <v>38</v>
      </c>
      <c r="K17" s="2"/>
      <c r="L17" s="2"/>
      <c r="M17" s="2"/>
      <c r="N17" s="2"/>
      <c r="O17" s="2"/>
    </row>
    <row r="18" spans="1:15" ht="14.25">
      <c r="A18" s="8" t="s">
        <v>172</v>
      </c>
      <c r="B18" s="6" t="s">
        <v>17</v>
      </c>
      <c r="C18" s="2">
        <f t="shared" si="0"/>
        <v>3120</v>
      </c>
      <c r="D18" s="2">
        <f t="shared" si="1"/>
        <v>160</v>
      </c>
      <c r="E18" s="2">
        <v>160</v>
      </c>
      <c r="F18" s="2"/>
      <c r="G18" s="2"/>
      <c r="H18" s="2"/>
      <c r="I18" s="2">
        <f t="shared" si="2"/>
        <v>2960</v>
      </c>
      <c r="J18" s="2">
        <v>2960</v>
      </c>
      <c r="K18" s="2"/>
      <c r="L18" s="2"/>
      <c r="M18" s="2"/>
      <c r="N18" s="2"/>
      <c r="O18" s="2"/>
    </row>
    <row r="19" spans="1:15" ht="14.25">
      <c r="A19" s="8" t="s">
        <v>173</v>
      </c>
      <c r="B19" s="6" t="s">
        <v>17</v>
      </c>
      <c r="C19" s="2">
        <f t="shared" si="0"/>
        <v>69</v>
      </c>
      <c r="D19" s="2">
        <f t="shared" si="1"/>
        <v>0</v>
      </c>
      <c r="E19" s="2"/>
      <c r="F19" s="2"/>
      <c r="G19" s="2"/>
      <c r="H19" s="2"/>
      <c r="I19" s="2">
        <f t="shared" si="2"/>
        <v>69</v>
      </c>
      <c r="J19" s="2">
        <v>69</v>
      </c>
      <c r="K19" s="2"/>
      <c r="L19" s="2"/>
      <c r="M19" s="2"/>
      <c r="N19" s="2"/>
      <c r="O19" s="2"/>
    </row>
    <row r="20" spans="1:15" ht="14.25">
      <c r="A20" s="8" t="s">
        <v>174</v>
      </c>
      <c r="B20" s="6" t="s">
        <v>17</v>
      </c>
      <c r="C20" s="2">
        <f t="shared" si="0"/>
        <v>4164</v>
      </c>
      <c r="D20" s="2">
        <f t="shared" si="1"/>
        <v>1188</v>
      </c>
      <c r="E20" s="2">
        <v>560</v>
      </c>
      <c r="F20" s="2">
        <v>628</v>
      </c>
      <c r="G20" s="2"/>
      <c r="H20" s="2"/>
      <c r="I20" s="2">
        <f t="shared" si="2"/>
        <v>2976</v>
      </c>
      <c r="J20" s="2">
        <v>2976</v>
      </c>
      <c r="K20" s="2"/>
      <c r="L20" s="2"/>
      <c r="M20" s="2"/>
      <c r="N20" s="2"/>
      <c r="O20" s="2">
        <v>10000</v>
      </c>
    </row>
    <row r="21" spans="1:15" ht="14.25">
      <c r="A21" s="8" t="s">
        <v>175</v>
      </c>
      <c r="B21" s="6" t="s">
        <v>17</v>
      </c>
      <c r="C21" s="2">
        <f t="shared" si="0"/>
        <v>2226</v>
      </c>
      <c r="D21" s="2">
        <f t="shared" si="1"/>
        <v>0</v>
      </c>
      <c r="E21" s="2"/>
      <c r="F21" s="2"/>
      <c r="G21" s="2"/>
      <c r="H21" s="2"/>
      <c r="I21" s="2">
        <f t="shared" si="2"/>
        <v>2226</v>
      </c>
      <c r="J21" s="2">
        <v>2226</v>
      </c>
      <c r="K21" s="2"/>
      <c r="L21" s="2"/>
      <c r="M21" s="2"/>
      <c r="N21" s="2"/>
      <c r="O21" s="2"/>
    </row>
    <row r="22" spans="1:15" ht="14.25">
      <c r="A22" s="8" t="s">
        <v>97</v>
      </c>
      <c r="B22" s="6" t="s">
        <v>17</v>
      </c>
      <c r="C22" s="2">
        <f t="shared" si="0"/>
        <v>1439</v>
      </c>
      <c r="D22" s="2">
        <f t="shared" si="1"/>
        <v>322</v>
      </c>
      <c r="E22" s="2"/>
      <c r="F22" s="2">
        <v>322</v>
      </c>
      <c r="G22" s="2"/>
      <c r="H22" s="2"/>
      <c r="I22" s="2">
        <f t="shared" si="2"/>
        <v>1117</v>
      </c>
      <c r="J22" s="2">
        <v>1117</v>
      </c>
      <c r="K22" s="2">
        <v>97</v>
      </c>
      <c r="L22" s="2"/>
      <c r="M22" s="2"/>
      <c r="N22" s="2"/>
      <c r="O22" s="2"/>
    </row>
    <row r="23" spans="1:15" ht="14.25">
      <c r="A23" s="8" t="s">
        <v>176</v>
      </c>
      <c r="B23" s="6" t="s">
        <v>17</v>
      </c>
      <c r="C23" s="2">
        <f t="shared" si="0"/>
        <v>3985</v>
      </c>
      <c r="D23" s="2"/>
      <c r="E23" s="2"/>
      <c r="F23" s="2"/>
      <c r="G23" s="2"/>
      <c r="H23" s="2"/>
      <c r="I23" s="2">
        <f t="shared" si="2"/>
        <v>3985</v>
      </c>
      <c r="J23" s="2">
        <v>3810</v>
      </c>
      <c r="K23" s="2"/>
      <c r="L23" s="2">
        <v>175</v>
      </c>
      <c r="M23" s="2"/>
      <c r="N23" s="2"/>
      <c r="O23" s="2">
        <v>10000</v>
      </c>
    </row>
    <row r="24" spans="1:15" ht="14.25">
      <c r="A24" s="8" t="s">
        <v>177</v>
      </c>
      <c r="B24" s="6" t="s">
        <v>17</v>
      </c>
      <c r="C24" s="2">
        <f t="shared" si="0"/>
        <v>929</v>
      </c>
      <c r="D24" s="2">
        <f t="shared" si="1"/>
        <v>175</v>
      </c>
      <c r="E24" s="2">
        <v>175</v>
      </c>
      <c r="F24" s="2"/>
      <c r="G24" s="2"/>
      <c r="H24" s="2"/>
      <c r="I24" s="2">
        <f t="shared" si="2"/>
        <v>754</v>
      </c>
      <c r="J24" s="2">
        <v>754</v>
      </c>
      <c r="K24" s="2"/>
      <c r="L24" s="2"/>
      <c r="M24" s="2"/>
      <c r="N24" s="2"/>
      <c r="O24" s="2"/>
    </row>
    <row r="25" spans="1:15" ht="14.25">
      <c r="A25" s="8" t="s">
        <v>178</v>
      </c>
      <c r="B25" s="6" t="s">
        <v>17</v>
      </c>
      <c r="C25" s="2">
        <f t="shared" si="0"/>
        <v>1200</v>
      </c>
      <c r="D25" s="2"/>
      <c r="E25" s="2"/>
      <c r="F25" s="2"/>
      <c r="G25" s="2"/>
      <c r="H25" s="2"/>
      <c r="I25" s="2">
        <f t="shared" si="2"/>
        <v>1200</v>
      </c>
      <c r="J25" s="2">
        <v>1200</v>
      </c>
      <c r="K25" s="2"/>
      <c r="L25" s="2"/>
      <c r="M25" s="2"/>
      <c r="N25" s="2"/>
      <c r="O25" s="2">
        <v>5000</v>
      </c>
    </row>
    <row r="26" spans="1:15" ht="14.25">
      <c r="A26" s="8" t="s">
        <v>179</v>
      </c>
      <c r="B26" s="6" t="s">
        <v>17</v>
      </c>
      <c r="C26" s="2">
        <f t="shared" si="0"/>
        <v>15030</v>
      </c>
      <c r="D26" s="2">
        <f t="shared" si="1"/>
        <v>6500</v>
      </c>
      <c r="E26" s="2">
        <v>1000</v>
      </c>
      <c r="F26" s="2">
        <v>5000</v>
      </c>
      <c r="G26" s="2">
        <v>500</v>
      </c>
      <c r="H26" s="2">
        <v>260</v>
      </c>
      <c r="I26" s="2">
        <f t="shared" si="2"/>
        <v>8530</v>
      </c>
      <c r="J26" s="2">
        <v>6830</v>
      </c>
      <c r="K26" s="2"/>
      <c r="L26" s="2">
        <v>700</v>
      </c>
      <c r="M26" s="2">
        <v>1000</v>
      </c>
      <c r="N26" s="2">
        <v>1000</v>
      </c>
      <c r="O26" s="2">
        <v>2000</v>
      </c>
    </row>
    <row r="27" spans="1:15" ht="14.25">
      <c r="A27" s="8" t="s">
        <v>98</v>
      </c>
      <c r="B27" s="6" t="s">
        <v>17</v>
      </c>
      <c r="C27" s="2">
        <f t="shared" si="0"/>
        <v>3549</v>
      </c>
      <c r="D27" s="2">
        <f t="shared" si="1"/>
        <v>870</v>
      </c>
      <c r="E27" s="2">
        <v>300</v>
      </c>
      <c r="F27" s="2">
        <v>300</v>
      </c>
      <c r="G27" s="2">
        <v>270</v>
      </c>
      <c r="H27" s="2">
        <v>270</v>
      </c>
      <c r="I27" s="2">
        <f t="shared" si="2"/>
        <v>2679</v>
      </c>
      <c r="J27" s="2">
        <v>2679</v>
      </c>
      <c r="K27" s="2">
        <v>2679</v>
      </c>
      <c r="L27" s="2"/>
      <c r="M27" s="2"/>
      <c r="N27" s="2"/>
      <c r="O27" s="2"/>
    </row>
    <row r="28" spans="1:15" ht="15" customHeight="1">
      <c r="A28" s="19" t="s">
        <v>180</v>
      </c>
      <c r="B28" s="6" t="s">
        <v>8</v>
      </c>
      <c r="C28" s="2">
        <f>C29+C30</f>
        <v>8153</v>
      </c>
      <c r="D28" s="2">
        <f>D29+D30</f>
        <v>100</v>
      </c>
      <c r="E28" s="2"/>
      <c r="F28" s="2">
        <f>F29+F30</f>
        <v>100</v>
      </c>
      <c r="G28" s="2"/>
      <c r="H28" s="2"/>
      <c r="I28" s="2">
        <f t="shared" si="2"/>
        <v>8053</v>
      </c>
      <c r="J28" s="2">
        <f>J29+J30</f>
        <v>8053</v>
      </c>
      <c r="K28" s="2"/>
      <c r="L28" s="2"/>
      <c r="M28" s="2"/>
      <c r="N28" s="2"/>
      <c r="O28" s="2"/>
    </row>
    <row r="29" spans="1:15" ht="14.25">
      <c r="A29" s="19"/>
      <c r="B29" s="6" t="s">
        <v>15</v>
      </c>
      <c r="C29" s="2">
        <f t="shared" si="0"/>
        <v>100</v>
      </c>
      <c r="D29" s="2">
        <f t="shared" si="1"/>
        <v>100</v>
      </c>
      <c r="E29" s="2"/>
      <c r="F29" s="2">
        <v>100</v>
      </c>
      <c r="G29" s="2"/>
      <c r="H29" s="2"/>
      <c r="I29" s="2"/>
      <c r="J29" s="2"/>
      <c r="K29" s="2"/>
      <c r="L29" s="2"/>
      <c r="M29" s="2"/>
      <c r="N29" s="2"/>
      <c r="O29" s="2"/>
    </row>
    <row r="30" spans="1:15" ht="14.25">
      <c r="A30" s="19"/>
      <c r="B30" s="6" t="s">
        <v>17</v>
      </c>
      <c r="C30" s="2">
        <f t="shared" si="0"/>
        <v>8053</v>
      </c>
      <c r="D30" s="2"/>
      <c r="E30" s="2"/>
      <c r="F30" s="2"/>
      <c r="G30" s="2"/>
      <c r="H30" s="2"/>
      <c r="I30" s="2">
        <f t="shared" si="2"/>
        <v>8053</v>
      </c>
      <c r="J30" s="2">
        <v>8053</v>
      </c>
      <c r="K30" s="2"/>
      <c r="L30" s="2"/>
      <c r="M30" s="2"/>
      <c r="N30" s="2"/>
      <c r="O30" s="2"/>
    </row>
    <row r="31" spans="1:15" ht="14.25">
      <c r="A31" s="8" t="s">
        <v>92</v>
      </c>
      <c r="B31" s="6" t="s">
        <v>17</v>
      </c>
      <c r="C31" s="2">
        <f t="shared" si="0"/>
        <v>196</v>
      </c>
      <c r="D31" s="2">
        <f t="shared" si="1"/>
        <v>50</v>
      </c>
      <c r="E31" s="2">
        <v>30</v>
      </c>
      <c r="F31" s="2">
        <v>20</v>
      </c>
      <c r="G31" s="2"/>
      <c r="H31" s="2"/>
      <c r="I31" s="2">
        <f t="shared" si="2"/>
        <v>146</v>
      </c>
      <c r="J31" s="2">
        <v>116</v>
      </c>
      <c r="K31" s="2"/>
      <c r="L31" s="2">
        <v>30</v>
      </c>
      <c r="M31" s="2"/>
      <c r="N31" s="2"/>
      <c r="O31" s="2">
        <v>10000</v>
      </c>
    </row>
    <row r="32" spans="1:15" ht="14.25">
      <c r="A32" s="8" t="s">
        <v>181</v>
      </c>
      <c r="B32" s="6" t="s">
        <v>17</v>
      </c>
      <c r="C32" s="2">
        <f t="shared" si="0"/>
        <v>2972</v>
      </c>
      <c r="D32" s="2"/>
      <c r="E32" s="2"/>
      <c r="F32" s="2"/>
      <c r="G32" s="2"/>
      <c r="H32" s="2"/>
      <c r="I32" s="2">
        <f t="shared" si="2"/>
        <v>2972</v>
      </c>
      <c r="J32" s="2">
        <v>2972</v>
      </c>
      <c r="K32" s="2"/>
      <c r="L32" s="2"/>
      <c r="M32" s="2"/>
      <c r="N32" s="2"/>
      <c r="O32" s="2">
        <v>30000</v>
      </c>
    </row>
  </sheetData>
  <sheetProtection/>
  <mergeCells count="18">
    <mergeCell ref="A2:O2"/>
    <mergeCell ref="A3:O3"/>
    <mergeCell ref="A4:A6"/>
    <mergeCell ref="B4:B6"/>
    <mergeCell ref="D4:H4"/>
    <mergeCell ref="I4:N4"/>
    <mergeCell ref="O4:O6"/>
    <mergeCell ref="C5:C6"/>
    <mergeCell ref="D5:D6"/>
    <mergeCell ref="E5:E6"/>
    <mergeCell ref="A28:A30"/>
    <mergeCell ref="L5:L6"/>
    <mergeCell ref="M5:N5"/>
    <mergeCell ref="A7:A9"/>
    <mergeCell ref="F5:F6"/>
    <mergeCell ref="G5:H5"/>
    <mergeCell ref="I5:I6"/>
    <mergeCell ref="J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K30" sqref="K30"/>
    </sheetView>
  </sheetViews>
  <sheetFormatPr defaultColWidth="9.00390625" defaultRowHeight="14.25"/>
  <cols>
    <col min="1" max="1" width="12.875" style="0" customWidth="1"/>
    <col min="2" max="15" width="7.75390625" style="0" customWidth="1"/>
  </cols>
  <sheetData>
    <row r="1" ht="20.25">
      <c r="A1" s="1" t="s">
        <v>0</v>
      </c>
    </row>
    <row r="2" spans="1:15" ht="27">
      <c r="A2" s="20" t="s">
        <v>210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4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4.25">
      <c r="A4" s="22" t="s">
        <v>2</v>
      </c>
      <c r="B4" s="22" t="s">
        <v>3</v>
      </c>
      <c r="C4" s="4" t="s">
        <v>4</v>
      </c>
      <c r="D4" s="22" t="s">
        <v>5</v>
      </c>
      <c r="E4" s="22"/>
      <c r="F4" s="22"/>
      <c r="G4" s="22"/>
      <c r="H4" s="22"/>
      <c r="I4" s="22" t="s">
        <v>6</v>
      </c>
      <c r="J4" s="22"/>
      <c r="K4" s="22"/>
      <c r="L4" s="22"/>
      <c r="M4" s="22"/>
      <c r="N4" s="22"/>
      <c r="O4" s="22" t="s">
        <v>7</v>
      </c>
    </row>
    <row r="5" spans="1:15" ht="14.25">
      <c r="A5" s="22"/>
      <c r="B5" s="22"/>
      <c r="C5" s="22" t="s">
        <v>8</v>
      </c>
      <c r="D5" s="22" t="s">
        <v>8</v>
      </c>
      <c r="E5" s="22" t="s">
        <v>68</v>
      </c>
      <c r="F5" s="22" t="s">
        <v>69</v>
      </c>
      <c r="G5" s="22" t="s">
        <v>9</v>
      </c>
      <c r="H5" s="22"/>
      <c r="I5" s="22" t="s">
        <v>8</v>
      </c>
      <c r="J5" s="22" t="s">
        <v>10</v>
      </c>
      <c r="K5" s="22"/>
      <c r="L5" s="22" t="s">
        <v>68</v>
      </c>
      <c r="M5" s="22" t="s">
        <v>9</v>
      </c>
      <c r="N5" s="22"/>
      <c r="O5" s="22"/>
    </row>
    <row r="6" spans="1:15" ht="33.75" customHeight="1">
      <c r="A6" s="22"/>
      <c r="B6" s="22"/>
      <c r="C6" s="22"/>
      <c r="D6" s="22"/>
      <c r="E6" s="22"/>
      <c r="F6" s="22"/>
      <c r="G6" s="4" t="s">
        <v>8</v>
      </c>
      <c r="H6" s="4" t="s">
        <v>11</v>
      </c>
      <c r="I6" s="22"/>
      <c r="J6" s="4" t="s">
        <v>8</v>
      </c>
      <c r="K6" s="4" t="s">
        <v>12</v>
      </c>
      <c r="L6" s="22"/>
      <c r="M6" s="4" t="s">
        <v>8</v>
      </c>
      <c r="N6" s="4" t="s">
        <v>13</v>
      </c>
      <c r="O6" s="22"/>
    </row>
    <row r="7" spans="1:15" ht="14.25" customHeight="1">
      <c r="A7" s="23" t="s">
        <v>100</v>
      </c>
      <c r="B7" s="6" t="s">
        <v>30</v>
      </c>
      <c r="C7" s="2">
        <f>D7+I7</f>
        <v>8362</v>
      </c>
      <c r="D7" s="2">
        <f>E7+F7+G7</f>
        <v>6889</v>
      </c>
      <c r="E7" s="2">
        <f>E8+E9</f>
        <v>2859</v>
      </c>
      <c r="F7" s="2">
        <f>F8+F9</f>
        <v>3180</v>
      </c>
      <c r="G7" s="2">
        <f>G8+G9</f>
        <v>850</v>
      </c>
      <c r="H7" s="2">
        <f>H8+H9</f>
        <v>515</v>
      </c>
      <c r="I7" s="2">
        <f>J7+L7+M7</f>
        <v>1473</v>
      </c>
      <c r="J7" s="2">
        <f>J8+J9</f>
        <v>1473</v>
      </c>
      <c r="K7" s="2"/>
      <c r="L7" s="2"/>
      <c r="M7" s="2">
        <f>M8+M9</f>
        <v>0</v>
      </c>
      <c r="N7" s="2"/>
      <c r="O7" s="2">
        <f>SUM(O8:O23)</f>
        <v>182000</v>
      </c>
    </row>
    <row r="8" spans="1:15" ht="14.25" customHeight="1">
      <c r="A8" s="23"/>
      <c r="B8" s="6" t="s">
        <v>31</v>
      </c>
      <c r="C8" s="2">
        <f aca="true" t="shared" si="0" ref="C8:C23">D8+I8</f>
        <v>882</v>
      </c>
      <c r="D8" s="2">
        <f aca="true" t="shared" si="1" ref="D8:D23">E8+F8+G8</f>
        <v>672</v>
      </c>
      <c r="E8" s="2">
        <f>E12+E19+E22</f>
        <v>672</v>
      </c>
      <c r="F8" s="2"/>
      <c r="G8" s="2">
        <f>G12+G19+G22</f>
        <v>0</v>
      </c>
      <c r="H8" s="2">
        <f>H12+H19+H22</f>
        <v>0</v>
      </c>
      <c r="I8" s="2">
        <f aca="true" t="shared" si="2" ref="I8:I23">J8+L8+M8</f>
        <v>210</v>
      </c>
      <c r="J8" s="2">
        <f>J12+J19+J22</f>
        <v>210</v>
      </c>
      <c r="K8" s="2"/>
      <c r="L8" s="2"/>
      <c r="M8" s="2"/>
      <c r="N8" s="2"/>
      <c r="O8" s="2"/>
    </row>
    <row r="9" spans="1:15" ht="14.25" customHeight="1">
      <c r="A9" s="23"/>
      <c r="B9" s="6" t="s">
        <v>32</v>
      </c>
      <c r="C9" s="2">
        <f t="shared" si="0"/>
        <v>7480</v>
      </c>
      <c r="D9" s="2">
        <f t="shared" si="1"/>
        <v>6217</v>
      </c>
      <c r="E9" s="2">
        <f>E10+E13+E15+E16+E17+E20+E23+E14</f>
        <v>2187</v>
      </c>
      <c r="F9" s="2">
        <f>F10+F13+F15+F16+F17+F20+F23+F14</f>
        <v>3180</v>
      </c>
      <c r="G9" s="2">
        <f>G10+G13+G15+G16+G17+G20+G23+G14</f>
        <v>850</v>
      </c>
      <c r="H9" s="2">
        <f>H10+H13+H15+H16+H17+H20+H23+H14</f>
        <v>515</v>
      </c>
      <c r="I9" s="2">
        <f t="shared" si="2"/>
        <v>1263</v>
      </c>
      <c r="J9" s="2">
        <f>J10+J13+J15+J16+J17+J20+J23+J14</f>
        <v>1263</v>
      </c>
      <c r="K9" s="2"/>
      <c r="L9" s="2"/>
      <c r="M9" s="2">
        <f>M10+M13+M15+M16+M17+M20+M23+M14</f>
        <v>0</v>
      </c>
      <c r="N9" s="2"/>
      <c r="O9" s="2"/>
    </row>
    <row r="10" spans="1:15" ht="14.25" customHeight="1">
      <c r="A10" s="7" t="s">
        <v>182</v>
      </c>
      <c r="B10" s="6" t="s">
        <v>32</v>
      </c>
      <c r="C10" s="2">
        <f t="shared" si="0"/>
        <v>1110</v>
      </c>
      <c r="D10" s="2">
        <f t="shared" si="1"/>
        <v>1110</v>
      </c>
      <c r="E10" s="2">
        <v>510</v>
      </c>
      <c r="F10" s="2">
        <v>600</v>
      </c>
      <c r="G10" s="2"/>
      <c r="H10" s="2"/>
      <c r="I10" s="2"/>
      <c r="J10" s="2"/>
      <c r="K10" s="2"/>
      <c r="L10" s="2"/>
      <c r="M10" s="2"/>
      <c r="N10" s="2"/>
      <c r="O10" s="2">
        <v>60000</v>
      </c>
    </row>
    <row r="11" spans="1:15" ht="14.25" customHeight="1">
      <c r="A11" s="19" t="s">
        <v>183</v>
      </c>
      <c r="B11" s="6" t="s">
        <v>30</v>
      </c>
      <c r="C11" s="2">
        <f>C12+C13</f>
        <v>3085</v>
      </c>
      <c r="D11" s="2">
        <f aca="true" t="shared" si="3" ref="D11:M11">D12+D13</f>
        <v>2425</v>
      </c>
      <c r="E11" s="2">
        <f t="shared" si="3"/>
        <v>245</v>
      </c>
      <c r="F11" s="2">
        <f t="shared" si="3"/>
        <v>1680</v>
      </c>
      <c r="G11" s="2">
        <v>500</v>
      </c>
      <c r="H11" s="2">
        <v>300</v>
      </c>
      <c r="I11" s="2">
        <f t="shared" si="2"/>
        <v>660</v>
      </c>
      <c r="J11" s="2">
        <f t="shared" si="3"/>
        <v>660</v>
      </c>
      <c r="K11" s="2"/>
      <c r="L11" s="2"/>
      <c r="M11" s="2">
        <f t="shared" si="3"/>
        <v>0</v>
      </c>
      <c r="N11" s="2"/>
      <c r="O11" s="2">
        <v>10000</v>
      </c>
    </row>
    <row r="12" spans="1:15" ht="14.25" customHeight="1">
      <c r="A12" s="19"/>
      <c r="B12" s="6" t="s">
        <v>31</v>
      </c>
      <c r="C12" s="2">
        <f t="shared" si="0"/>
        <v>155</v>
      </c>
      <c r="D12" s="2">
        <f t="shared" si="1"/>
        <v>155</v>
      </c>
      <c r="E12" s="2">
        <v>155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4.25" customHeight="1">
      <c r="A13" s="19"/>
      <c r="B13" s="6" t="s">
        <v>32</v>
      </c>
      <c r="C13" s="2">
        <f t="shared" si="0"/>
        <v>2930</v>
      </c>
      <c r="D13" s="2">
        <f t="shared" si="1"/>
        <v>2270</v>
      </c>
      <c r="E13" s="2">
        <v>90</v>
      </c>
      <c r="F13" s="2">
        <v>1680</v>
      </c>
      <c r="G13" s="2">
        <v>500</v>
      </c>
      <c r="H13" s="2">
        <v>265</v>
      </c>
      <c r="I13" s="2">
        <f t="shared" si="2"/>
        <v>660</v>
      </c>
      <c r="J13" s="2">
        <v>660</v>
      </c>
      <c r="K13" s="2"/>
      <c r="L13" s="2"/>
      <c r="M13" s="2"/>
      <c r="N13" s="2"/>
      <c r="O13" s="2"/>
    </row>
    <row r="14" spans="1:15" ht="14.25">
      <c r="A14" s="15" t="s">
        <v>220</v>
      </c>
      <c r="B14" s="4" t="s">
        <v>17</v>
      </c>
      <c r="C14" s="2">
        <f t="shared" si="0"/>
        <v>22</v>
      </c>
      <c r="D14" s="2">
        <f t="shared" si="1"/>
        <v>22</v>
      </c>
      <c r="E14" s="2">
        <v>22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4.25">
      <c r="A15" s="8" t="s">
        <v>184</v>
      </c>
      <c r="B15" s="6" t="s">
        <v>32</v>
      </c>
      <c r="C15" s="2">
        <f t="shared" si="0"/>
        <v>1800</v>
      </c>
      <c r="D15" s="2">
        <f t="shared" si="1"/>
        <v>1800</v>
      </c>
      <c r="E15" s="2">
        <v>900</v>
      </c>
      <c r="F15" s="2">
        <v>900</v>
      </c>
      <c r="G15" s="2"/>
      <c r="H15" s="2"/>
      <c r="I15" s="2"/>
      <c r="J15" s="2"/>
      <c r="K15" s="2"/>
      <c r="L15" s="2"/>
      <c r="M15" s="2"/>
      <c r="N15" s="2"/>
      <c r="O15" s="2">
        <v>100000</v>
      </c>
    </row>
    <row r="16" spans="1:15" ht="14.25">
      <c r="A16" s="8" t="s">
        <v>185</v>
      </c>
      <c r="B16" s="6" t="s">
        <v>32</v>
      </c>
      <c r="C16" s="2">
        <f t="shared" si="0"/>
        <v>60</v>
      </c>
      <c r="D16" s="2">
        <f t="shared" si="1"/>
        <v>60</v>
      </c>
      <c r="E16" s="2">
        <v>60</v>
      </c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4.25">
      <c r="A17" s="8" t="s">
        <v>186</v>
      </c>
      <c r="B17" s="6" t="s">
        <v>32</v>
      </c>
      <c r="C17" s="2">
        <f t="shared" si="0"/>
        <v>300</v>
      </c>
      <c r="D17" s="2">
        <f t="shared" si="1"/>
        <v>300</v>
      </c>
      <c r="E17" s="2">
        <v>150</v>
      </c>
      <c r="F17" s="2"/>
      <c r="G17" s="2">
        <v>150</v>
      </c>
      <c r="H17" s="2">
        <v>150</v>
      </c>
      <c r="I17" s="2">
        <f t="shared" si="2"/>
        <v>0</v>
      </c>
      <c r="J17" s="2"/>
      <c r="K17" s="2"/>
      <c r="L17" s="2"/>
      <c r="M17" s="2"/>
      <c r="N17" s="2"/>
      <c r="O17" s="2">
        <v>5000</v>
      </c>
    </row>
    <row r="18" spans="1:15" ht="14.25" customHeight="1">
      <c r="A18" s="19" t="s">
        <v>187</v>
      </c>
      <c r="B18" s="6" t="s">
        <v>30</v>
      </c>
      <c r="C18" s="2">
        <f>C19+C20</f>
        <v>1312</v>
      </c>
      <c r="D18" s="2">
        <f>D19+D20</f>
        <v>949</v>
      </c>
      <c r="E18" s="2">
        <f>E19+E20</f>
        <v>749</v>
      </c>
      <c r="F18" s="2"/>
      <c r="G18" s="2">
        <f>G19+G20</f>
        <v>200</v>
      </c>
      <c r="H18" s="2">
        <f>H19+H20</f>
        <v>100</v>
      </c>
      <c r="I18" s="2">
        <f t="shared" si="2"/>
        <v>363</v>
      </c>
      <c r="J18" s="2">
        <f>J19+J20</f>
        <v>363</v>
      </c>
      <c r="K18" s="2"/>
      <c r="L18" s="2"/>
      <c r="M18" s="2"/>
      <c r="N18" s="2"/>
      <c r="O18" s="2">
        <v>5000</v>
      </c>
    </row>
    <row r="19" spans="1:15" ht="14.25" customHeight="1">
      <c r="A19" s="19"/>
      <c r="B19" s="6" t="s">
        <v>31</v>
      </c>
      <c r="C19" s="2">
        <f t="shared" si="0"/>
        <v>589</v>
      </c>
      <c r="D19" s="2">
        <f t="shared" si="1"/>
        <v>417</v>
      </c>
      <c r="E19" s="2">
        <v>417</v>
      </c>
      <c r="F19" s="2"/>
      <c r="G19" s="2"/>
      <c r="H19" s="2"/>
      <c r="I19" s="2">
        <f t="shared" si="2"/>
        <v>172</v>
      </c>
      <c r="J19" s="2">
        <v>172</v>
      </c>
      <c r="K19" s="2"/>
      <c r="L19" s="2"/>
      <c r="M19" s="2"/>
      <c r="N19" s="2"/>
      <c r="O19" s="2"/>
    </row>
    <row r="20" spans="1:15" ht="14.25" customHeight="1">
      <c r="A20" s="19"/>
      <c r="B20" s="6" t="s">
        <v>32</v>
      </c>
      <c r="C20" s="2">
        <f t="shared" si="0"/>
        <v>723</v>
      </c>
      <c r="D20" s="2">
        <f t="shared" si="1"/>
        <v>532</v>
      </c>
      <c r="E20" s="2">
        <v>332</v>
      </c>
      <c r="F20" s="2"/>
      <c r="G20" s="2">
        <v>200</v>
      </c>
      <c r="H20" s="2">
        <v>100</v>
      </c>
      <c r="I20" s="2">
        <f t="shared" si="2"/>
        <v>191</v>
      </c>
      <c r="J20" s="2">
        <v>191</v>
      </c>
      <c r="K20" s="2"/>
      <c r="L20" s="2"/>
      <c r="M20" s="2"/>
      <c r="N20" s="2"/>
      <c r="O20" s="2"/>
    </row>
    <row r="21" spans="1:15" ht="14.25" customHeight="1">
      <c r="A21" s="19" t="s">
        <v>188</v>
      </c>
      <c r="B21" s="6" t="s">
        <v>30</v>
      </c>
      <c r="C21" s="2">
        <f>C22+C23</f>
        <v>673</v>
      </c>
      <c r="D21" s="2">
        <f>D22+D23</f>
        <v>223</v>
      </c>
      <c r="E21" s="2">
        <f>E22+E23</f>
        <v>223</v>
      </c>
      <c r="F21" s="2">
        <f>F22+F23</f>
        <v>0</v>
      </c>
      <c r="G21" s="2"/>
      <c r="H21" s="2"/>
      <c r="I21" s="2">
        <f t="shared" si="2"/>
        <v>450</v>
      </c>
      <c r="J21" s="2">
        <f>J22+J23</f>
        <v>450</v>
      </c>
      <c r="K21" s="2"/>
      <c r="L21" s="2"/>
      <c r="M21" s="2"/>
      <c r="N21" s="2"/>
      <c r="O21" s="2">
        <v>2000</v>
      </c>
    </row>
    <row r="22" spans="1:15" ht="14.25" customHeight="1">
      <c r="A22" s="19"/>
      <c r="B22" s="6" t="s">
        <v>31</v>
      </c>
      <c r="C22" s="2">
        <f t="shared" si="0"/>
        <v>138</v>
      </c>
      <c r="D22" s="2">
        <f t="shared" si="1"/>
        <v>100</v>
      </c>
      <c r="E22" s="2">
        <v>100</v>
      </c>
      <c r="F22" s="2"/>
      <c r="G22" s="2"/>
      <c r="H22" s="2"/>
      <c r="I22" s="2">
        <v>38</v>
      </c>
      <c r="J22" s="2">
        <v>38</v>
      </c>
      <c r="K22" s="2"/>
      <c r="L22" s="2"/>
      <c r="M22" s="2"/>
      <c r="N22" s="2"/>
      <c r="O22" s="2"/>
    </row>
    <row r="23" spans="1:15" ht="14.25" customHeight="1">
      <c r="A23" s="19"/>
      <c r="B23" s="6" t="s">
        <v>32</v>
      </c>
      <c r="C23" s="2">
        <f t="shared" si="0"/>
        <v>535</v>
      </c>
      <c r="D23" s="2">
        <f t="shared" si="1"/>
        <v>123</v>
      </c>
      <c r="E23" s="2">
        <v>123</v>
      </c>
      <c r="F23" s="2"/>
      <c r="G23" s="2"/>
      <c r="H23" s="2"/>
      <c r="I23" s="2">
        <f t="shared" si="2"/>
        <v>412</v>
      </c>
      <c r="J23" s="2">
        <v>412</v>
      </c>
      <c r="K23" s="2"/>
      <c r="L23" s="2"/>
      <c r="M23" s="2"/>
      <c r="N23" s="2"/>
      <c r="O23" s="2"/>
    </row>
  </sheetData>
  <sheetProtection/>
  <mergeCells count="20">
    <mergeCell ref="A2:O2"/>
    <mergeCell ref="A3:O3"/>
    <mergeCell ref="A4:A6"/>
    <mergeCell ref="B4:B6"/>
    <mergeCell ref="D4:H4"/>
    <mergeCell ref="I4:N4"/>
    <mergeCell ref="O4:O6"/>
    <mergeCell ref="C5:C6"/>
    <mergeCell ref="D5:D6"/>
    <mergeCell ref="E5:E6"/>
    <mergeCell ref="A11:A13"/>
    <mergeCell ref="A21:A23"/>
    <mergeCell ref="A18:A20"/>
    <mergeCell ref="L5:L6"/>
    <mergeCell ref="M5:N5"/>
    <mergeCell ref="A7:A9"/>
    <mergeCell ref="F5:F6"/>
    <mergeCell ref="G5:H5"/>
    <mergeCell ref="I5:I6"/>
    <mergeCell ref="J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D21" sqref="D21"/>
    </sheetView>
  </sheetViews>
  <sheetFormatPr defaultColWidth="9.00390625" defaultRowHeight="14.25"/>
  <cols>
    <col min="1" max="1" width="12.875" style="0" customWidth="1"/>
    <col min="2" max="15" width="7.75390625" style="0" customWidth="1"/>
  </cols>
  <sheetData>
    <row r="1" ht="20.25">
      <c r="A1" s="1" t="s">
        <v>0</v>
      </c>
    </row>
    <row r="2" spans="1:15" ht="27">
      <c r="A2" s="20" t="s">
        <v>210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4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4.25">
      <c r="A4" s="22" t="s">
        <v>2</v>
      </c>
      <c r="B4" s="28" t="s">
        <v>3</v>
      </c>
      <c r="C4" s="4" t="s">
        <v>4</v>
      </c>
      <c r="D4" s="22" t="s">
        <v>5</v>
      </c>
      <c r="E4" s="22"/>
      <c r="F4" s="22"/>
      <c r="G4" s="22"/>
      <c r="H4" s="22"/>
      <c r="I4" s="22" t="s">
        <v>6</v>
      </c>
      <c r="J4" s="22"/>
      <c r="K4" s="22"/>
      <c r="L4" s="22"/>
      <c r="M4" s="22"/>
      <c r="N4" s="22"/>
      <c r="O4" s="22" t="s">
        <v>7</v>
      </c>
    </row>
    <row r="5" spans="1:15" ht="14.25">
      <c r="A5" s="22"/>
      <c r="B5" s="36"/>
      <c r="C5" s="22" t="s">
        <v>8</v>
      </c>
      <c r="D5" s="22" t="s">
        <v>8</v>
      </c>
      <c r="E5" s="22" t="s">
        <v>68</v>
      </c>
      <c r="F5" s="22" t="s">
        <v>69</v>
      </c>
      <c r="G5" s="22" t="s">
        <v>9</v>
      </c>
      <c r="H5" s="22"/>
      <c r="I5" s="22" t="s">
        <v>8</v>
      </c>
      <c r="J5" s="22" t="s">
        <v>10</v>
      </c>
      <c r="K5" s="22"/>
      <c r="L5" s="22" t="s">
        <v>68</v>
      </c>
      <c r="M5" s="22" t="s">
        <v>9</v>
      </c>
      <c r="N5" s="22"/>
      <c r="O5" s="22"/>
    </row>
    <row r="6" spans="1:15" ht="34.5">
      <c r="A6" s="28"/>
      <c r="B6" s="36"/>
      <c r="C6" s="28"/>
      <c r="D6" s="28"/>
      <c r="E6" s="28"/>
      <c r="F6" s="28"/>
      <c r="G6" s="5" t="s">
        <v>8</v>
      </c>
      <c r="H6" s="5" t="s">
        <v>11</v>
      </c>
      <c r="I6" s="28"/>
      <c r="J6" s="5" t="s">
        <v>8</v>
      </c>
      <c r="K6" s="5" t="s">
        <v>12</v>
      </c>
      <c r="L6" s="28"/>
      <c r="M6" s="5" t="s">
        <v>8</v>
      </c>
      <c r="N6" s="5" t="s">
        <v>13</v>
      </c>
      <c r="O6" s="28"/>
    </row>
    <row r="7" spans="1:15" ht="14.25" customHeight="1">
      <c r="A7" s="13" t="s">
        <v>102</v>
      </c>
      <c r="B7" s="9" t="s">
        <v>17</v>
      </c>
      <c r="C7" s="2">
        <f>D7+I7</f>
        <v>7390</v>
      </c>
      <c r="D7" s="2">
        <f>E7+F7+G7</f>
        <v>3210</v>
      </c>
      <c r="E7" s="2">
        <f>E8+E9+E10+E11</f>
        <v>1960</v>
      </c>
      <c r="F7" s="2">
        <f>F8+F9+F10+F11</f>
        <v>600</v>
      </c>
      <c r="G7" s="2">
        <f>G8+G9+G10+G11</f>
        <v>650</v>
      </c>
      <c r="H7" s="2">
        <f>H8+H9+H10+H11</f>
        <v>250</v>
      </c>
      <c r="I7" s="2">
        <f>J7+L7+M7</f>
        <v>4180</v>
      </c>
      <c r="J7" s="2">
        <f aca="true" t="shared" si="0" ref="J7:O7">J8+J9+J10+J11</f>
        <v>4000</v>
      </c>
      <c r="K7" s="2">
        <f t="shared" si="0"/>
        <v>0</v>
      </c>
      <c r="L7" s="2">
        <f t="shared" si="0"/>
        <v>100</v>
      </c>
      <c r="M7" s="2">
        <f t="shared" si="0"/>
        <v>80</v>
      </c>
      <c r="N7" s="2">
        <f t="shared" si="0"/>
        <v>80</v>
      </c>
      <c r="O7" s="2">
        <f t="shared" si="0"/>
        <v>6700</v>
      </c>
    </row>
    <row r="8" spans="1:15" ht="14.25" customHeight="1">
      <c r="A8" s="13" t="s">
        <v>189</v>
      </c>
      <c r="B8" s="9" t="s">
        <v>17</v>
      </c>
      <c r="C8" s="2">
        <f>D8+I8</f>
        <v>2440</v>
      </c>
      <c r="D8" s="2">
        <f>E8+F8+G8</f>
        <v>1260</v>
      </c>
      <c r="E8" s="2">
        <v>560</v>
      </c>
      <c r="F8" s="2">
        <v>600</v>
      </c>
      <c r="G8" s="2">
        <v>100</v>
      </c>
      <c r="H8" s="2">
        <v>100</v>
      </c>
      <c r="I8" s="2">
        <f>J8+L8+M8</f>
        <v>1180</v>
      </c>
      <c r="J8" s="2">
        <v>1000</v>
      </c>
      <c r="K8" s="2"/>
      <c r="L8" s="2">
        <v>100</v>
      </c>
      <c r="M8" s="2">
        <v>80</v>
      </c>
      <c r="N8" s="2">
        <v>80</v>
      </c>
      <c r="O8" s="2"/>
    </row>
    <row r="9" spans="1:15" ht="14.25">
      <c r="A9" s="8" t="s">
        <v>190</v>
      </c>
      <c r="B9" s="9" t="s">
        <v>17</v>
      </c>
      <c r="C9" s="2">
        <f>D9+I9</f>
        <v>600</v>
      </c>
      <c r="D9" s="2">
        <f>E9+F9+G9</f>
        <v>600</v>
      </c>
      <c r="E9" s="2">
        <v>200</v>
      </c>
      <c r="F9" s="2"/>
      <c r="G9" s="2">
        <v>400</v>
      </c>
      <c r="H9" s="2"/>
      <c r="I9" s="2"/>
      <c r="J9" s="2"/>
      <c r="K9" s="2"/>
      <c r="L9" s="2"/>
      <c r="M9" s="2"/>
      <c r="N9" s="2"/>
      <c r="O9" s="2">
        <v>1700</v>
      </c>
    </row>
    <row r="10" spans="1:15" ht="14.25">
      <c r="A10" s="8" t="s">
        <v>191</v>
      </c>
      <c r="B10" s="9" t="s">
        <v>17</v>
      </c>
      <c r="C10" s="2">
        <f>D10+I10</f>
        <v>4000</v>
      </c>
      <c r="D10" s="2">
        <f>E10+F10+G10</f>
        <v>1000</v>
      </c>
      <c r="E10" s="2">
        <v>1000</v>
      </c>
      <c r="F10" s="2"/>
      <c r="G10" s="2"/>
      <c r="H10" s="2"/>
      <c r="I10" s="2">
        <f>J10+L10+M10</f>
        <v>3000</v>
      </c>
      <c r="J10" s="2">
        <v>3000</v>
      </c>
      <c r="K10" s="2"/>
      <c r="L10" s="2"/>
      <c r="M10" s="2"/>
      <c r="N10" s="2"/>
      <c r="O10" s="2"/>
    </row>
    <row r="11" spans="1:15" ht="14.25">
      <c r="A11" s="8" t="s">
        <v>192</v>
      </c>
      <c r="B11" s="9" t="s">
        <v>17</v>
      </c>
      <c r="C11" s="2">
        <f>D11+I11</f>
        <v>350</v>
      </c>
      <c r="D11" s="2">
        <f>E11+F11+G11</f>
        <v>350</v>
      </c>
      <c r="E11" s="2">
        <v>200</v>
      </c>
      <c r="F11" s="2"/>
      <c r="G11" s="2">
        <v>150</v>
      </c>
      <c r="H11" s="2">
        <v>150</v>
      </c>
      <c r="I11" s="2"/>
      <c r="J11" s="2"/>
      <c r="K11" s="2"/>
      <c r="L11" s="2"/>
      <c r="M11" s="2"/>
      <c r="N11" s="2"/>
      <c r="O11" s="2">
        <v>5000</v>
      </c>
    </row>
  </sheetData>
  <sheetProtection/>
  <mergeCells count="16">
    <mergeCell ref="A2:O2"/>
    <mergeCell ref="A3:O3"/>
    <mergeCell ref="A4:A6"/>
    <mergeCell ref="B4:B6"/>
    <mergeCell ref="D4:H4"/>
    <mergeCell ref="I4:N4"/>
    <mergeCell ref="O4:O6"/>
    <mergeCell ref="C5:C6"/>
    <mergeCell ref="D5:D6"/>
    <mergeCell ref="E5:E6"/>
    <mergeCell ref="L5:L6"/>
    <mergeCell ref="M5:N5"/>
    <mergeCell ref="F5:F6"/>
    <mergeCell ref="G5:H5"/>
    <mergeCell ref="I5:I6"/>
    <mergeCell ref="J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B20" sqref="B19:B20"/>
    </sheetView>
  </sheetViews>
  <sheetFormatPr defaultColWidth="9.00390625" defaultRowHeight="14.25"/>
  <cols>
    <col min="1" max="1" width="8.125" style="0" customWidth="1"/>
    <col min="2" max="15" width="7.875" style="0" customWidth="1"/>
  </cols>
  <sheetData>
    <row r="1" ht="40.5">
      <c r="A1" s="1" t="s">
        <v>0</v>
      </c>
    </row>
    <row r="2" spans="1:15" ht="27">
      <c r="A2" s="20" t="s">
        <v>210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4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4.25">
      <c r="A4" s="22" t="s">
        <v>2</v>
      </c>
      <c r="B4" s="22" t="s">
        <v>3</v>
      </c>
      <c r="C4" s="4" t="s">
        <v>4</v>
      </c>
      <c r="D4" s="22" t="s">
        <v>5</v>
      </c>
      <c r="E4" s="22"/>
      <c r="F4" s="22"/>
      <c r="G4" s="22"/>
      <c r="H4" s="22"/>
      <c r="I4" s="22" t="s">
        <v>6</v>
      </c>
      <c r="J4" s="22"/>
      <c r="K4" s="22"/>
      <c r="L4" s="22"/>
      <c r="M4" s="22"/>
      <c r="N4" s="22"/>
      <c r="O4" s="22" t="s">
        <v>7</v>
      </c>
    </row>
    <row r="5" spans="1:15" ht="14.25">
      <c r="A5" s="22"/>
      <c r="B5" s="22"/>
      <c r="C5" s="22" t="s">
        <v>8</v>
      </c>
      <c r="D5" s="22" t="s">
        <v>8</v>
      </c>
      <c r="E5" s="22" t="s">
        <v>68</v>
      </c>
      <c r="F5" s="22" t="s">
        <v>69</v>
      </c>
      <c r="G5" s="22" t="s">
        <v>9</v>
      </c>
      <c r="H5" s="22"/>
      <c r="I5" s="22" t="s">
        <v>8</v>
      </c>
      <c r="J5" s="22" t="s">
        <v>10</v>
      </c>
      <c r="K5" s="22"/>
      <c r="L5" s="22" t="s">
        <v>68</v>
      </c>
      <c r="M5" s="22" t="s">
        <v>9</v>
      </c>
      <c r="N5" s="22"/>
      <c r="O5" s="22"/>
    </row>
    <row r="6" spans="1:15" ht="34.5">
      <c r="A6" s="22"/>
      <c r="B6" s="22"/>
      <c r="C6" s="22"/>
      <c r="D6" s="22"/>
      <c r="E6" s="22"/>
      <c r="F6" s="22"/>
      <c r="G6" s="4" t="s">
        <v>8</v>
      </c>
      <c r="H6" s="4" t="s">
        <v>11</v>
      </c>
      <c r="I6" s="22"/>
      <c r="J6" s="4" t="s">
        <v>8</v>
      </c>
      <c r="K6" s="4" t="s">
        <v>12</v>
      </c>
      <c r="L6" s="22"/>
      <c r="M6" s="4" t="s">
        <v>8</v>
      </c>
      <c r="N6" s="4" t="s">
        <v>13</v>
      </c>
      <c r="O6" s="22"/>
    </row>
    <row r="7" spans="1:15" ht="14.25">
      <c r="A7" s="8" t="s">
        <v>201</v>
      </c>
      <c r="B7" s="4" t="s">
        <v>17</v>
      </c>
      <c r="C7" s="2">
        <f>D7+I7</f>
        <v>600</v>
      </c>
      <c r="D7" s="2">
        <f>E7+F7+G7</f>
        <v>400</v>
      </c>
      <c r="E7" s="2">
        <v>200</v>
      </c>
      <c r="F7" s="2"/>
      <c r="G7" s="2">
        <v>200</v>
      </c>
      <c r="H7" s="2"/>
      <c r="I7" s="2">
        <v>200</v>
      </c>
      <c r="J7" s="2"/>
      <c r="K7" s="2"/>
      <c r="L7" s="2"/>
      <c r="M7" s="2">
        <v>200</v>
      </c>
      <c r="N7" s="2"/>
      <c r="O7" s="2">
        <v>8000</v>
      </c>
    </row>
  </sheetData>
  <sheetProtection/>
  <mergeCells count="16">
    <mergeCell ref="A2:O2"/>
    <mergeCell ref="A3:O3"/>
    <mergeCell ref="A4:A6"/>
    <mergeCell ref="B4:B6"/>
    <mergeCell ref="D4:H4"/>
    <mergeCell ref="I4:N4"/>
    <mergeCell ref="O4:O6"/>
    <mergeCell ref="C5:C6"/>
    <mergeCell ref="D5:D6"/>
    <mergeCell ref="E5:E6"/>
    <mergeCell ref="L5:L6"/>
    <mergeCell ref="M5:N5"/>
    <mergeCell ref="F5:F6"/>
    <mergeCell ref="G5:H5"/>
    <mergeCell ref="I5:I6"/>
    <mergeCell ref="J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C7" sqref="C7:O7"/>
    </sheetView>
  </sheetViews>
  <sheetFormatPr defaultColWidth="9.00390625" defaultRowHeight="14.25"/>
  <cols>
    <col min="1" max="1" width="12.75390625" style="0" customWidth="1"/>
    <col min="2" max="15" width="7.75390625" style="0" customWidth="1"/>
  </cols>
  <sheetData>
    <row r="1" ht="20.25">
      <c r="A1" s="1" t="s">
        <v>0</v>
      </c>
    </row>
    <row r="2" spans="1:15" ht="27">
      <c r="A2" s="20" t="s">
        <v>210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4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4.25">
      <c r="A4" s="22" t="s">
        <v>2</v>
      </c>
      <c r="B4" s="22" t="s">
        <v>3</v>
      </c>
      <c r="C4" s="4" t="s">
        <v>4</v>
      </c>
      <c r="D4" s="22" t="s">
        <v>5</v>
      </c>
      <c r="E4" s="22"/>
      <c r="F4" s="22"/>
      <c r="G4" s="22"/>
      <c r="H4" s="22"/>
      <c r="I4" s="22" t="s">
        <v>6</v>
      </c>
      <c r="J4" s="22"/>
      <c r="K4" s="22"/>
      <c r="L4" s="22"/>
      <c r="M4" s="22"/>
      <c r="N4" s="22"/>
      <c r="O4" s="22" t="s">
        <v>7</v>
      </c>
    </row>
    <row r="5" spans="1:15" ht="14.25">
      <c r="A5" s="22"/>
      <c r="B5" s="22"/>
      <c r="C5" s="22" t="s">
        <v>8</v>
      </c>
      <c r="D5" s="22" t="s">
        <v>8</v>
      </c>
      <c r="E5" s="22" t="s">
        <v>68</v>
      </c>
      <c r="F5" s="22" t="s">
        <v>69</v>
      </c>
      <c r="G5" s="22" t="s">
        <v>9</v>
      </c>
      <c r="H5" s="22"/>
      <c r="I5" s="22" t="s">
        <v>8</v>
      </c>
      <c r="J5" s="22" t="s">
        <v>10</v>
      </c>
      <c r="K5" s="22"/>
      <c r="L5" s="22" t="s">
        <v>68</v>
      </c>
      <c r="M5" s="22" t="s">
        <v>9</v>
      </c>
      <c r="N5" s="22"/>
      <c r="O5" s="22"/>
    </row>
    <row r="6" spans="1:15" ht="33" customHeight="1">
      <c r="A6" s="22"/>
      <c r="B6" s="22"/>
      <c r="C6" s="22"/>
      <c r="D6" s="22"/>
      <c r="E6" s="22"/>
      <c r="F6" s="22"/>
      <c r="G6" s="4" t="s">
        <v>8</v>
      </c>
      <c r="H6" s="4" t="s">
        <v>11</v>
      </c>
      <c r="I6" s="22"/>
      <c r="J6" s="4" t="s">
        <v>8</v>
      </c>
      <c r="K6" s="4" t="s">
        <v>12</v>
      </c>
      <c r="L6" s="22"/>
      <c r="M6" s="4" t="s">
        <v>8</v>
      </c>
      <c r="N6" s="4" t="s">
        <v>13</v>
      </c>
      <c r="O6" s="22"/>
    </row>
    <row r="7" spans="1:15" ht="14.25">
      <c r="A7" s="6" t="s">
        <v>196</v>
      </c>
      <c r="B7" s="4" t="s">
        <v>18</v>
      </c>
      <c r="C7" s="2">
        <f>C8</f>
        <v>400</v>
      </c>
      <c r="D7" s="2">
        <v>400</v>
      </c>
      <c r="E7" s="2"/>
      <c r="F7" s="2">
        <v>400</v>
      </c>
      <c r="G7" s="2"/>
      <c r="H7" s="2"/>
      <c r="I7" s="2"/>
      <c r="J7" s="2"/>
      <c r="K7" s="2"/>
      <c r="L7" s="2"/>
      <c r="M7" s="2"/>
      <c r="N7" s="2"/>
      <c r="O7" s="2">
        <f>O8</f>
        <v>20000</v>
      </c>
    </row>
    <row r="8" spans="1:15" ht="15.75" customHeight="1">
      <c r="A8" s="7" t="s">
        <v>19</v>
      </c>
      <c r="B8" s="4" t="s">
        <v>17</v>
      </c>
      <c r="C8" s="2">
        <v>400</v>
      </c>
      <c r="D8" s="2">
        <v>400</v>
      </c>
      <c r="E8" s="2"/>
      <c r="F8" s="2">
        <v>400</v>
      </c>
      <c r="G8" s="2"/>
      <c r="H8" s="2"/>
      <c r="I8" s="2"/>
      <c r="J8" s="2"/>
      <c r="K8" s="2"/>
      <c r="L8" s="2"/>
      <c r="M8" s="2"/>
      <c r="N8" s="2"/>
      <c r="O8" s="2">
        <v>20000</v>
      </c>
    </row>
    <row r="9" spans="2:15" ht="14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</sheetData>
  <sheetProtection/>
  <mergeCells count="16">
    <mergeCell ref="A2:O2"/>
    <mergeCell ref="A3:O3"/>
    <mergeCell ref="A4:A6"/>
    <mergeCell ref="B4:B6"/>
    <mergeCell ref="D4:H4"/>
    <mergeCell ref="I4:N4"/>
    <mergeCell ref="O4:O6"/>
    <mergeCell ref="C5:C6"/>
    <mergeCell ref="E5:E6"/>
    <mergeCell ref="F5:F6"/>
    <mergeCell ref="D5:D6"/>
    <mergeCell ref="G5:H5"/>
    <mergeCell ref="M5:N5"/>
    <mergeCell ref="L5:L6"/>
    <mergeCell ref="I5:I6"/>
    <mergeCell ref="J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G27" sqref="G27"/>
    </sheetView>
  </sheetViews>
  <sheetFormatPr defaultColWidth="9.00390625" defaultRowHeight="14.25"/>
  <cols>
    <col min="1" max="1" width="13.00390625" style="0" customWidth="1"/>
    <col min="2" max="15" width="7.625" style="0" customWidth="1"/>
  </cols>
  <sheetData>
    <row r="1" ht="20.25">
      <c r="A1" s="1" t="s">
        <v>0</v>
      </c>
    </row>
    <row r="2" spans="1:15" ht="27">
      <c r="A2" s="20" t="s">
        <v>210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4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4.25">
      <c r="A4" s="22" t="s">
        <v>2</v>
      </c>
      <c r="B4" s="22" t="s">
        <v>3</v>
      </c>
      <c r="C4" s="4" t="s">
        <v>4</v>
      </c>
      <c r="D4" s="22" t="s">
        <v>5</v>
      </c>
      <c r="E4" s="22"/>
      <c r="F4" s="22"/>
      <c r="G4" s="22"/>
      <c r="H4" s="22"/>
      <c r="I4" s="22" t="s">
        <v>6</v>
      </c>
      <c r="J4" s="22"/>
      <c r="K4" s="22"/>
      <c r="L4" s="22"/>
      <c r="M4" s="22"/>
      <c r="N4" s="22"/>
      <c r="O4" s="22" t="s">
        <v>7</v>
      </c>
    </row>
    <row r="5" spans="1:15" ht="14.25">
      <c r="A5" s="22"/>
      <c r="B5" s="22"/>
      <c r="C5" s="22" t="s">
        <v>8</v>
      </c>
      <c r="D5" s="22" t="s">
        <v>8</v>
      </c>
      <c r="E5" s="22" t="s">
        <v>68</v>
      </c>
      <c r="F5" s="22" t="s">
        <v>69</v>
      </c>
      <c r="G5" s="22" t="s">
        <v>9</v>
      </c>
      <c r="H5" s="22"/>
      <c r="I5" s="22" t="s">
        <v>8</v>
      </c>
      <c r="J5" s="22" t="s">
        <v>10</v>
      </c>
      <c r="K5" s="22"/>
      <c r="L5" s="22" t="s">
        <v>68</v>
      </c>
      <c r="M5" s="22" t="s">
        <v>9</v>
      </c>
      <c r="N5" s="22"/>
      <c r="O5" s="22"/>
    </row>
    <row r="6" spans="1:15" ht="37.5" customHeight="1">
      <c r="A6" s="22"/>
      <c r="B6" s="22"/>
      <c r="C6" s="22"/>
      <c r="D6" s="22"/>
      <c r="E6" s="22"/>
      <c r="F6" s="22"/>
      <c r="G6" s="4" t="s">
        <v>8</v>
      </c>
      <c r="H6" s="4" t="s">
        <v>11</v>
      </c>
      <c r="I6" s="22"/>
      <c r="J6" s="4" t="s">
        <v>8</v>
      </c>
      <c r="K6" s="4" t="s">
        <v>12</v>
      </c>
      <c r="L6" s="22"/>
      <c r="M6" s="4" t="s">
        <v>8</v>
      </c>
      <c r="N6" s="4" t="s">
        <v>13</v>
      </c>
      <c r="O6" s="22"/>
    </row>
    <row r="7" spans="1:15" ht="14.25">
      <c r="A7" s="23" t="s">
        <v>26</v>
      </c>
      <c r="B7" s="4" t="s">
        <v>30</v>
      </c>
      <c r="C7" s="2">
        <f>D7+I7</f>
        <v>72154</v>
      </c>
      <c r="D7" s="2">
        <f>E7+F7+G7</f>
        <v>10238</v>
      </c>
      <c r="E7" s="2">
        <f>E8+E9</f>
        <v>6460</v>
      </c>
      <c r="F7" s="2">
        <f>F8+F9</f>
        <v>2516</v>
      </c>
      <c r="G7" s="2">
        <f>G8+G9</f>
        <v>1262</v>
      </c>
      <c r="H7" s="2">
        <f>H8+H9</f>
        <v>102</v>
      </c>
      <c r="I7" s="2">
        <f>J7+M7+L7</f>
        <v>61916</v>
      </c>
      <c r="J7" s="2">
        <f>J8+J9</f>
        <v>58679</v>
      </c>
      <c r="K7" s="2">
        <f>K8+K9</f>
        <v>14000</v>
      </c>
      <c r="L7" s="2">
        <f>L8+L9</f>
        <v>2637</v>
      </c>
      <c r="M7" s="2">
        <f>M8+M9</f>
        <v>600</v>
      </c>
      <c r="N7" s="2">
        <f>N8+N9</f>
        <v>400</v>
      </c>
      <c r="O7" s="2">
        <f>SUM(O8:O20)</f>
        <v>509593</v>
      </c>
    </row>
    <row r="8" spans="1:15" ht="14.25">
      <c r="A8" s="23"/>
      <c r="B8" s="4" t="s">
        <v>31</v>
      </c>
      <c r="C8" s="2">
        <f>D8+I8</f>
        <v>268</v>
      </c>
      <c r="D8" s="2">
        <f>E8+F8+G8</f>
        <v>268</v>
      </c>
      <c r="E8" s="2">
        <f>E15</f>
        <v>268</v>
      </c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4.25">
      <c r="A9" s="23"/>
      <c r="B9" s="4" t="s">
        <v>32</v>
      </c>
      <c r="C9" s="2">
        <f>D9+I9</f>
        <v>71886</v>
      </c>
      <c r="D9" s="2">
        <f>E9+F9+G9</f>
        <v>9970</v>
      </c>
      <c r="E9" s="2">
        <f>E10+E11+E12+E13+E16+E17+E18+E19+E20</f>
        <v>6192</v>
      </c>
      <c r="F9" s="2">
        <f>F10+F11+F12+F13+F16+F17+F18+F19+F20</f>
        <v>2516</v>
      </c>
      <c r="G9" s="2">
        <f>G10+G11+G12+G13+G16+G17+G18+G19+G20</f>
        <v>1262</v>
      </c>
      <c r="H9" s="2">
        <f>H10+H11+H12+H13+H16+H17+H18+H19+H20</f>
        <v>102</v>
      </c>
      <c r="I9" s="2">
        <f>J9+M9+L9</f>
        <v>61916</v>
      </c>
      <c r="J9" s="2">
        <f>J10+J11+J12+J13+J16+J17+J18+J19</f>
        <v>58679</v>
      </c>
      <c r="K9" s="2">
        <f>K10+K11+K12+K13+K16+K17+K18+K19</f>
        <v>14000</v>
      </c>
      <c r="L9" s="2">
        <f>L10+L11+L12+L13+L16+L17+L18+L19</f>
        <v>2637</v>
      </c>
      <c r="M9" s="2">
        <f>M10+M11+M12+M13+M16+M17+M18+M19</f>
        <v>600</v>
      </c>
      <c r="N9" s="2">
        <f>N10+N11+N12+N13+N16+N17+N18+N19</f>
        <v>400</v>
      </c>
      <c r="O9" s="2"/>
    </row>
    <row r="10" spans="1:15" ht="14.25">
      <c r="A10" s="7" t="s">
        <v>27</v>
      </c>
      <c r="B10" s="4" t="s">
        <v>32</v>
      </c>
      <c r="C10" s="2">
        <v>940</v>
      </c>
      <c r="D10" s="2">
        <v>200</v>
      </c>
      <c r="E10" s="2">
        <v>100</v>
      </c>
      <c r="F10" s="2"/>
      <c r="G10" s="2">
        <v>100</v>
      </c>
      <c r="H10" s="2"/>
      <c r="I10" s="2">
        <v>740</v>
      </c>
      <c r="J10" s="2">
        <v>630</v>
      </c>
      <c r="K10" s="2"/>
      <c r="L10" s="2">
        <v>110</v>
      </c>
      <c r="M10" s="2"/>
      <c r="N10" s="2"/>
      <c r="O10" s="2">
        <v>19984</v>
      </c>
    </row>
    <row r="11" spans="1:15" ht="14.25">
      <c r="A11" s="7" t="s">
        <v>20</v>
      </c>
      <c r="B11" s="4" t="s">
        <v>32</v>
      </c>
      <c r="C11" s="2">
        <v>540</v>
      </c>
      <c r="D11" s="2">
        <v>40</v>
      </c>
      <c r="E11" s="2">
        <v>40</v>
      </c>
      <c r="F11" s="2"/>
      <c r="G11" s="2"/>
      <c r="H11" s="2"/>
      <c r="I11" s="2">
        <v>500</v>
      </c>
      <c r="J11" s="2">
        <v>470</v>
      </c>
      <c r="K11" s="2"/>
      <c r="L11" s="2">
        <v>30</v>
      </c>
      <c r="M11" s="2"/>
      <c r="N11" s="2"/>
      <c r="O11" s="2">
        <v>5754</v>
      </c>
    </row>
    <row r="12" spans="1:15" ht="14.25">
      <c r="A12" s="7" t="s">
        <v>21</v>
      </c>
      <c r="B12" s="4" t="s">
        <v>32</v>
      </c>
      <c r="C12" s="2">
        <v>328</v>
      </c>
      <c r="D12" s="2">
        <v>328</v>
      </c>
      <c r="E12" s="2">
        <v>128</v>
      </c>
      <c r="F12" s="2"/>
      <c r="G12" s="2">
        <v>200</v>
      </c>
      <c r="H12" s="2"/>
      <c r="I12" s="2"/>
      <c r="J12" s="2"/>
      <c r="K12" s="2"/>
      <c r="L12" s="2"/>
      <c r="M12" s="2"/>
      <c r="N12" s="2"/>
      <c r="O12" s="2">
        <v>18666</v>
      </c>
    </row>
    <row r="13" spans="1:15" ht="14.25">
      <c r="A13" s="7" t="s">
        <v>28</v>
      </c>
      <c r="B13" s="4" t="s">
        <v>32</v>
      </c>
      <c r="C13" s="2">
        <v>100</v>
      </c>
      <c r="D13" s="2">
        <v>100</v>
      </c>
      <c r="E13" s="2"/>
      <c r="F13" s="2">
        <v>40</v>
      </c>
      <c r="G13" s="2">
        <v>60</v>
      </c>
      <c r="H13" s="2"/>
      <c r="I13" s="2"/>
      <c r="J13" s="2"/>
      <c r="K13" s="2"/>
      <c r="L13" s="2"/>
      <c r="M13" s="2"/>
      <c r="N13" s="2"/>
      <c r="O13" s="2">
        <v>8178</v>
      </c>
    </row>
    <row r="14" spans="1:15" ht="14.25">
      <c r="A14" s="24" t="s">
        <v>22</v>
      </c>
      <c r="B14" s="4" t="s">
        <v>30</v>
      </c>
      <c r="C14" s="2">
        <f>C15+C16</f>
        <v>32717</v>
      </c>
      <c r="D14" s="2">
        <f aca="true" t="shared" si="0" ref="D14:N14">D15+D16</f>
        <v>2117</v>
      </c>
      <c r="E14" s="2">
        <f t="shared" si="0"/>
        <v>1917</v>
      </c>
      <c r="F14" s="2">
        <f t="shared" si="0"/>
        <v>200</v>
      </c>
      <c r="G14" s="2">
        <f t="shared" si="0"/>
        <v>0</v>
      </c>
      <c r="H14" s="2">
        <f t="shared" si="0"/>
        <v>0</v>
      </c>
      <c r="I14" s="2">
        <f t="shared" si="0"/>
        <v>30600</v>
      </c>
      <c r="J14" s="2">
        <f t="shared" si="0"/>
        <v>30000</v>
      </c>
      <c r="K14" s="2">
        <f t="shared" si="0"/>
        <v>0</v>
      </c>
      <c r="L14" s="2">
        <f t="shared" si="0"/>
        <v>200</v>
      </c>
      <c r="M14" s="2">
        <f t="shared" si="0"/>
        <v>400</v>
      </c>
      <c r="N14" s="2">
        <f t="shared" si="0"/>
        <v>400</v>
      </c>
      <c r="O14" s="2">
        <v>50000</v>
      </c>
    </row>
    <row r="15" spans="1:15" ht="14.25">
      <c r="A15" s="24"/>
      <c r="B15" s="4" t="s">
        <v>31</v>
      </c>
      <c r="C15" s="2">
        <v>268</v>
      </c>
      <c r="D15" s="2">
        <v>268</v>
      </c>
      <c r="E15" s="2">
        <v>268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4.25">
      <c r="A16" s="24"/>
      <c r="B16" s="4" t="s">
        <v>32</v>
      </c>
      <c r="C16" s="2">
        <v>32449</v>
      </c>
      <c r="D16" s="2">
        <v>1849</v>
      </c>
      <c r="E16" s="2">
        <v>1649</v>
      </c>
      <c r="F16" s="2">
        <v>200</v>
      </c>
      <c r="G16" s="2"/>
      <c r="H16" s="2"/>
      <c r="I16" s="2">
        <v>30600</v>
      </c>
      <c r="J16" s="2">
        <v>30000</v>
      </c>
      <c r="K16" s="2"/>
      <c r="L16" s="2">
        <v>200</v>
      </c>
      <c r="M16" s="2">
        <v>400</v>
      </c>
      <c r="N16" s="2">
        <v>400</v>
      </c>
      <c r="O16" s="2"/>
    </row>
    <row r="17" spans="1:15" ht="14.25">
      <c r="A17" s="13" t="s">
        <v>23</v>
      </c>
      <c r="B17" s="4" t="s">
        <v>32</v>
      </c>
      <c r="C17" s="2">
        <f>D17+I17</f>
        <v>10137</v>
      </c>
      <c r="D17" s="2">
        <v>1401</v>
      </c>
      <c r="E17" s="2">
        <v>773</v>
      </c>
      <c r="F17" s="2">
        <v>628</v>
      </c>
      <c r="G17" s="2"/>
      <c r="H17" s="2"/>
      <c r="I17" s="2">
        <v>8736</v>
      </c>
      <c r="J17" s="2">
        <v>8339</v>
      </c>
      <c r="K17" s="2"/>
      <c r="L17" s="2">
        <v>397</v>
      </c>
      <c r="M17" s="2"/>
      <c r="N17" s="2"/>
      <c r="O17" s="2">
        <v>6000</v>
      </c>
    </row>
    <row r="18" spans="1:15" ht="14.25">
      <c r="A18" s="7" t="s">
        <v>24</v>
      </c>
      <c r="B18" s="4" t="s">
        <v>32</v>
      </c>
      <c r="C18" s="2">
        <v>24900</v>
      </c>
      <c r="D18" s="2">
        <v>4000</v>
      </c>
      <c r="E18" s="2">
        <v>2000</v>
      </c>
      <c r="F18" s="2">
        <v>1500</v>
      </c>
      <c r="G18" s="2">
        <v>500</v>
      </c>
      <c r="H18" s="2"/>
      <c r="I18" s="2">
        <v>20900</v>
      </c>
      <c r="J18" s="2">
        <v>19000</v>
      </c>
      <c r="K18" s="2">
        <v>14000</v>
      </c>
      <c r="L18" s="2">
        <v>1900</v>
      </c>
      <c r="M18" s="2"/>
      <c r="N18" s="2"/>
      <c r="O18" s="2">
        <v>200000</v>
      </c>
    </row>
    <row r="19" spans="1:15" ht="14.25">
      <c r="A19" s="7" t="s">
        <v>29</v>
      </c>
      <c r="B19" s="4" t="s">
        <v>32</v>
      </c>
      <c r="C19" s="2">
        <v>1490</v>
      </c>
      <c r="D19" s="2">
        <v>1050</v>
      </c>
      <c r="E19" s="2">
        <v>750</v>
      </c>
      <c r="F19" s="2"/>
      <c r="G19" s="2">
        <v>300</v>
      </c>
      <c r="H19" s="2"/>
      <c r="I19" s="2">
        <v>440</v>
      </c>
      <c r="J19" s="2">
        <v>240</v>
      </c>
      <c r="K19" s="2"/>
      <c r="L19" s="2"/>
      <c r="M19" s="2">
        <v>200</v>
      </c>
      <c r="N19" s="2"/>
      <c r="O19" s="2">
        <v>201011</v>
      </c>
    </row>
    <row r="20" spans="1:15" ht="14.25">
      <c r="A20" s="7" t="s">
        <v>25</v>
      </c>
      <c r="B20" s="4" t="s">
        <v>32</v>
      </c>
      <c r="C20" s="2">
        <v>1002</v>
      </c>
      <c r="D20" s="2">
        <v>1002</v>
      </c>
      <c r="E20" s="2">
        <v>752</v>
      </c>
      <c r="F20" s="2">
        <v>148</v>
      </c>
      <c r="G20" s="2">
        <v>102</v>
      </c>
      <c r="H20" s="2">
        <v>102</v>
      </c>
      <c r="I20" s="2">
        <v>0</v>
      </c>
      <c r="J20" s="2">
        <v>0</v>
      </c>
      <c r="K20" s="2"/>
      <c r="L20" s="2"/>
      <c r="M20" s="2">
        <v>0</v>
      </c>
      <c r="N20" s="2"/>
      <c r="O20" s="2"/>
    </row>
  </sheetData>
  <sheetProtection/>
  <mergeCells count="18">
    <mergeCell ref="I5:I6"/>
    <mergeCell ref="J5:K5"/>
    <mergeCell ref="M5:N5"/>
    <mergeCell ref="F5:F6"/>
    <mergeCell ref="L5:L6"/>
    <mergeCell ref="A14:A16"/>
    <mergeCell ref="A7:A9"/>
    <mergeCell ref="E5:E6"/>
    <mergeCell ref="A2:O2"/>
    <mergeCell ref="A3:O3"/>
    <mergeCell ref="A4:A6"/>
    <mergeCell ref="B4:B6"/>
    <mergeCell ref="D4:H4"/>
    <mergeCell ref="I4:N4"/>
    <mergeCell ref="O4:O6"/>
    <mergeCell ref="C5:C6"/>
    <mergeCell ref="D5:D6"/>
    <mergeCell ref="G5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F28" sqref="F28"/>
    </sheetView>
  </sheetViews>
  <sheetFormatPr defaultColWidth="9.00390625" defaultRowHeight="14.25"/>
  <cols>
    <col min="1" max="1" width="13.125" style="0" customWidth="1"/>
    <col min="2" max="15" width="7.75390625" style="0" customWidth="1"/>
  </cols>
  <sheetData>
    <row r="1" ht="20.25">
      <c r="A1" s="1" t="s">
        <v>0</v>
      </c>
    </row>
    <row r="2" spans="1:15" ht="27">
      <c r="A2" s="20" t="s">
        <v>210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4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4.25">
      <c r="A4" s="22" t="s">
        <v>2</v>
      </c>
      <c r="B4" s="22" t="s">
        <v>3</v>
      </c>
      <c r="C4" s="4" t="s">
        <v>4</v>
      </c>
      <c r="D4" s="22" t="s">
        <v>5</v>
      </c>
      <c r="E4" s="22"/>
      <c r="F4" s="22"/>
      <c r="G4" s="22"/>
      <c r="H4" s="22"/>
      <c r="I4" s="22" t="s">
        <v>6</v>
      </c>
      <c r="J4" s="22"/>
      <c r="K4" s="22"/>
      <c r="L4" s="22"/>
      <c r="M4" s="22"/>
      <c r="N4" s="22"/>
      <c r="O4" s="22" t="s">
        <v>7</v>
      </c>
    </row>
    <row r="5" spans="1:15" ht="14.25">
      <c r="A5" s="22"/>
      <c r="B5" s="22"/>
      <c r="C5" s="22" t="s">
        <v>8</v>
      </c>
      <c r="D5" s="22" t="s">
        <v>8</v>
      </c>
      <c r="E5" s="28" t="s">
        <v>68</v>
      </c>
      <c r="F5" s="28" t="s">
        <v>69</v>
      </c>
      <c r="G5" s="22" t="s">
        <v>9</v>
      </c>
      <c r="H5" s="22"/>
      <c r="I5" s="22" t="s">
        <v>8</v>
      </c>
      <c r="J5" s="22" t="s">
        <v>10</v>
      </c>
      <c r="K5" s="22"/>
      <c r="L5" s="28" t="s">
        <v>68</v>
      </c>
      <c r="M5" s="22" t="s">
        <v>9</v>
      </c>
      <c r="N5" s="22"/>
      <c r="O5" s="22"/>
    </row>
    <row r="6" spans="1:15" ht="34.5">
      <c r="A6" s="22"/>
      <c r="B6" s="22"/>
      <c r="C6" s="22"/>
      <c r="D6" s="22"/>
      <c r="E6" s="29"/>
      <c r="F6" s="29"/>
      <c r="G6" s="4" t="s">
        <v>8</v>
      </c>
      <c r="H6" s="4" t="s">
        <v>11</v>
      </c>
      <c r="I6" s="22"/>
      <c r="J6" s="4" t="s">
        <v>8</v>
      </c>
      <c r="K6" s="4" t="s">
        <v>12</v>
      </c>
      <c r="L6" s="29"/>
      <c r="M6" s="4" t="s">
        <v>8</v>
      </c>
      <c r="N6" s="4" t="s">
        <v>13</v>
      </c>
      <c r="O6" s="22"/>
    </row>
    <row r="7" spans="1:15" ht="14.25">
      <c r="A7" s="25" t="s">
        <v>35</v>
      </c>
      <c r="B7" s="4" t="s">
        <v>30</v>
      </c>
      <c r="C7" s="2">
        <f>D7+I7</f>
        <v>13075</v>
      </c>
      <c r="D7" s="2">
        <f>E7+F7+G7</f>
        <v>8549</v>
      </c>
      <c r="E7" s="2">
        <f>E8+E9</f>
        <v>1453</v>
      </c>
      <c r="F7" s="2">
        <f>F8+F9</f>
        <v>6535</v>
      </c>
      <c r="G7" s="2">
        <f>G8+G9</f>
        <v>561</v>
      </c>
      <c r="H7" s="2">
        <f>H8+H9</f>
        <v>261</v>
      </c>
      <c r="I7" s="2">
        <f>J7+L7+M7</f>
        <v>4526</v>
      </c>
      <c r="J7" s="2">
        <f>J8+J9</f>
        <v>4416</v>
      </c>
      <c r="K7" s="2"/>
      <c r="L7" s="2">
        <f>L8+L9</f>
        <v>110</v>
      </c>
      <c r="M7" s="2">
        <f>M8+M9</f>
        <v>0</v>
      </c>
      <c r="N7" s="2"/>
      <c r="O7" s="2">
        <f>SUM(O8:O17)</f>
        <v>163000</v>
      </c>
    </row>
    <row r="8" spans="1:15" ht="14.25">
      <c r="A8" s="26"/>
      <c r="B8" s="4" t="s">
        <v>31</v>
      </c>
      <c r="C8" s="2">
        <f aca="true" t="shared" si="0" ref="C8:C18">D8+I8</f>
        <v>900</v>
      </c>
      <c r="D8" s="2">
        <f aca="true" t="shared" si="1" ref="D8:D18">E8+F8+G8</f>
        <v>900</v>
      </c>
      <c r="E8" s="2">
        <f>E15+E14+E10</f>
        <v>200</v>
      </c>
      <c r="F8" s="2">
        <f>F15+F14+F10</f>
        <v>700</v>
      </c>
      <c r="G8" s="2">
        <f>G15+G14+G10</f>
        <v>0</v>
      </c>
      <c r="H8" s="2">
        <f>H15+H14+H10</f>
        <v>0</v>
      </c>
      <c r="I8" s="2"/>
      <c r="J8" s="2"/>
      <c r="K8" s="2"/>
      <c r="L8" s="2"/>
      <c r="M8" s="2"/>
      <c r="N8" s="2"/>
      <c r="O8" s="2"/>
    </row>
    <row r="9" spans="1:15" ht="14.25">
      <c r="A9" s="27"/>
      <c r="B9" s="4" t="s">
        <v>32</v>
      </c>
      <c r="C9" s="2">
        <f t="shared" si="0"/>
        <v>12175</v>
      </c>
      <c r="D9" s="2">
        <f t="shared" si="1"/>
        <v>7649</v>
      </c>
      <c r="E9" s="2">
        <f>E11+E12+E13+E16+E17+E18</f>
        <v>1253</v>
      </c>
      <c r="F9" s="2">
        <f>F11+F12+F13+F16+F17+F18</f>
        <v>5835</v>
      </c>
      <c r="G9" s="2">
        <f>G11+G12+G13+G16+G17+G18</f>
        <v>561</v>
      </c>
      <c r="H9" s="2">
        <f>H11+H12+H13+H16+H17+H18</f>
        <v>261</v>
      </c>
      <c r="I9" s="2">
        <f>J9+L9+M9</f>
        <v>4526</v>
      </c>
      <c r="J9" s="2">
        <f>J16</f>
        <v>4416</v>
      </c>
      <c r="K9" s="2"/>
      <c r="L9" s="2">
        <f>L16+L18</f>
        <v>110</v>
      </c>
      <c r="M9" s="2">
        <f>M16</f>
        <v>0</v>
      </c>
      <c r="N9" s="2"/>
      <c r="O9" s="2"/>
    </row>
    <row r="10" spans="1:15" ht="14.25">
      <c r="A10" s="13" t="s">
        <v>114</v>
      </c>
      <c r="B10" s="4" t="s">
        <v>16</v>
      </c>
      <c r="C10" s="2">
        <f t="shared" si="0"/>
        <v>600</v>
      </c>
      <c r="D10" s="2">
        <f t="shared" si="1"/>
        <v>600</v>
      </c>
      <c r="E10" s="2"/>
      <c r="F10" s="2">
        <v>600</v>
      </c>
      <c r="G10" s="2"/>
      <c r="H10" s="2"/>
      <c r="I10" s="2"/>
      <c r="J10" s="2"/>
      <c r="K10" s="2"/>
      <c r="L10" s="2"/>
      <c r="M10" s="2"/>
      <c r="N10" s="2"/>
      <c r="O10" s="2">
        <v>3000</v>
      </c>
    </row>
    <row r="11" spans="1:15" ht="14.25">
      <c r="A11" s="8" t="s">
        <v>110</v>
      </c>
      <c r="B11" s="4" t="s">
        <v>32</v>
      </c>
      <c r="C11" s="2">
        <f>D11+I11</f>
        <v>800</v>
      </c>
      <c r="D11" s="2">
        <f>E11+F11+G11</f>
        <v>800</v>
      </c>
      <c r="E11" s="2"/>
      <c r="F11" s="2">
        <v>800</v>
      </c>
      <c r="G11" s="2"/>
      <c r="H11" s="2"/>
      <c r="I11" s="2"/>
      <c r="J11" s="2"/>
      <c r="K11" s="2"/>
      <c r="L11" s="2"/>
      <c r="M11" s="2"/>
      <c r="N11" s="2"/>
      <c r="O11" s="2">
        <v>20000</v>
      </c>
    </row>
    <row r="12" spans="1:15" ht="14.25">
      <c r="A12" s="8" t="s">
        <v>109</v>
      </c>
      <c r="B12" s="4" t="s">
        <v>32</v>
      </c>
      <c r="C12" s="2">
        <f t="shared" si="0"/>
        <v>0</v>
      </c>
      <c r="D12" s="2">
        <f t="shared" si="1"/>
        <v>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10000</v>
      </c>
    </row>
    <row r="13" spans="1:15" ht="14.25">
      <c r="A13" s="8" t="s">
        <v>111</v>
      </c>
      <c r="B13" s="4" t="s">
        <v>32</v>
      </c>
      <c r="C13" s="2">
        <f t="shared" si="0"/>
        <v>2000</v>
      </c>
      <c r="D13" s="2">
        <f t="shared" si="1"/>
        <v>2000</v>
      </c>
      <c r="E13" s="2"/>
      <c r="F13" s="2">
        <v>2000</v>
      </c>
      <c r="G13" s="2"/>
      <c r="H13" s="2"/>
      <c r="I13" s="2"/>
      <c r="J13" s="2"/>
      <c r="K13" s="2"/>
      <c r="L13" s="2"/>
      <c r="M13" s="2"/>
      <c r="N13" s="2"/>
      <c r="O13" s="2">
        <v>10000</v>
      </c>
    </row>
    <row r="14" spans="1:15" ht="14.25">
      <c r="A14" s="8" t="s">
        <v>34</v>
      </c>
      <c r="B14" s="4" t="s">
        <v>31</v>
      </c>
      <c r="C14" s="2">
        <f t="shared" si="0"/>
        <v>200</v>
      </c>
      <c r="D14" s="2">
        <f t="shared" si="1"/>
        <v>200</v>
      </c>
      <c r="E14" s="2">
        <v>200</v>
      </c>
      <c r="F14" s="2"/>
      <c r="G14" s="2"/>
      <c r="H14" s="2"/>
      <c r="I14" s="2"/>
      <c r="J14" s="2"/>
      <c r="K14" s="2"/>
      <c r="L14" s="2"/>
      <c r="M14" s="2"/>
      <c r="N14" s="2"/>
      <c r="O14" s="2">
        <v>10000</v>
      </c>
    </row>
    <row r="15" spans="1:15" ht="14.25">
      <c r="A15" s="13" t="s">
        <v>112</v>
      </c>
      <c r="B15" s="4" t="s">
        <v>31</v>
      </c>
      <c r="C15" s="2">
        <f t="shared" si="0"/>
        <v>100</v>
      </c>
      <c r="D15" s="2">
        <f t="shared" si="1"/>
        <v>100</v>
      </c>
      <c r="E15" s="2"/>
      <c r="F15" s="2">
        <v>100</v>
      </c>
      <c r="G15" s="2"/>
      <c r="H15" s="2"/>
      <c r="I15" s="2"/>
      <c r="J15" s="2"/>
      <c r="K15" s="2"/>
      <c r="L15" s="2"/>
      <c r="M15" s="2"/>
      <c r="N15" s="2"/>
      <c r="O15" s="2">
        <v>80000</v>
      </c>
    </row>
    <row r="16" spans="1:15" ht="14.25">
      <c r="A16" s="8" t="s">
        <v>113</v>
      </c>
      <c r="B16" s="4" t="s">
        <v>32</v>
      </c>
      <c r="C16" s="2">
        <f t="shared" si="0"/>
        <v>6536</v>
      </c>
      <c r="D16" s="2">
        <f t="shared" si="1"/>
        <v>2020</v>
      </c>
      <c r="E16" s="2">
        <v>300</v>
      </c>
      <c r="F16" s="2">
        <v>1420</v>
      </c>
      <c r="G16" s="2">
        <v>300</v>
      </c>
      <c r="H16" s="2"/>
      <c r="I16" s="2">
        <f>J16+L16+M16</f>
        <v>4516</v>
      </c>
      <c r="J16" s="2">
        <v>4416</v>
      </c>
      <c r="K16" s="2"/>
      <c r="L16" s="2">
        <v>100</v>
      </c>
      <c r="M16" s="2"/>
      <c r="N16" s="2"/>
      <c r="O16" s="2">
        <v>30000</v>
      </c>
    </row>
    <row r="17" spans="1:15" ht="14.25">
      <c r="A17" s="8" t="s">
        <v>33</v>
      </c>
      <c r="B17" s="4" t="s">
        <v>32</v>
      </c>
      <c r="C17" s="2">
        <f t="shared" si="0"/>
        <v>2569</v>
      </c>
      <c r="D17" s="2">
        <f t="shared" si="1"/>
        <v>2569</v>
      </c>
      <c r="E17" s="2">
        <v>893</v>
      </c>
      <c r="F17" s="2">
        <v>1415</v>
      </c>
      <c r="G17" s="2">
        <v>261</v>
      </c>
      <c r="H17" s="2">
        <v>261</v>
      </c>
      <c r="I17" s="2"/>
      <c r="J17" s="2"/>
      <c r="K17" s="2"/>
      <c r="L17" s="2"/>
      <c r="M17" s="2"/>
      <c r="N17" s="2"/>
      <c r="O17" s="2"/>
    </row>
    <row r="18" spans="1:15" ht="14.25">
      <c r="A18" s="17" t="s">
        <v>198</v>
      </c>
      <c r="B18" s="6" t="s">
        <v>199</v>
      </c>
      <c r="C18" s="2">
        <f t="shared" si="0"/>
        <v>270</v>
      </c>
      <c r="D18" s="2">
        <f t="shared" si="1"/>
        <v>260</v>
      </c>
      <c r="E18" s="2">
        <v>60</v>
      </c>
      <c r="F18" s="2">
        <v>200</v>
      </c>
      <c r="G18" s="2"/>
      <c r="H18" s="2"/>
      <c r="I18" s="2">
        <f>J18+L18+M18</f>
        <v>10</v>
      </c>
      <c r="J18" s="2"/>
      <c r="K18" s="2"/>
      <c r="L18" s="2">
        <v>10</v>
      </c>
      <c r="M18" s="2"/>
      <c r="N18" s="2"/>
      <c r="O18" s="2"/>
    </row>
  </sheetData>
  <sheetProtection/>
  <mergeCells count="17">
    <mergeCell ref="I5:I6"/>
    <mergeCell ref="J5:K5"/>
    <mergeCell ref="M5:N5"/>
    <mergeCell ref="A7:A9"/>
    <mergeCell ref="L5:L6"/>
    <mergeCell ref="E5:E6"/>
    <mergeCell ref="F5:F6"/>
    <mergeCell ref="A2:O2"/>
    <mergeCell ref="A3:O3"/>
    <mergeCell ref="A4:A6"/>
    <mergeCell ref="B4:B6"/>
    <mergeCell ref="D4:H4"/>
    <mergeCell ref="I4:N4"/>
    <mergeCell ref="O4:O6"/>
    <mergeCell ref="C5:C6"/>
    <mergeCell ref="D5:D6"/>
    <mergeCell ref="G5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N19" sqref="N19"/>
    </sheetView>
  </sheetViews>
  <sheetFormatPr defaultColWidth="9.00390625" defaultRowHeight="14.25"/>
  <cols>
    <col min="1" max="1" width="13.375" style="0" customWidth="1"/>
    <col min="2" max="15" width="7.75390625" style="0" customWidth="1"/>
  </cols>
  <sheetData>
    <row r="1" ht="20.25">
      <c r="A1" s="1" t="s">
        <v>0</v>
      </c>
    </row>
    <row r="2" spans="1:15" ht="27">
      <c r="A2" s="20" t="s">
        <v>210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4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4.25">
      <c r="A4" s="22" t="s">
        <v>2</v>
      </c>
      <c r="B4" s="22" t="s">
        <v>3</v>
      </c>
      <c r="C4" s="4" t="s">
        <v>4</v>
      </c>
      <c r="D4" s="22" t="s">
        <v>5</v>
      </c>
      <c r="E4" s="22"/>
      <c r="F4" s="22"/>
      <c r="G4" s="22"/>
      <c r="H4" s="22"/>
      <c r="I4" s="22" t="s">
        <v>6</v>
      </c>
      <c r="J4" s="22"/>
      <c r="K4" s="22"/>
      <c r="L4" s="22"/>
      <c r="M4" s="22"/>
      <c r="N4" s="22"/>
      <c r="O4" s="22" t="s">
        <v>7</v>
      </c>
    </row>
    <row r="5" spans="1:15" ht="14.25">
      <c r="A5" s="22"/>
      <c r="B5" s="22"/>
      <c r="C5" s="22" t="s">
        <v>8</v>
      </c>
      <c r="D5" s="22" t="s">
        <v>8</v>
      </c>
      <c r="E5" s="28" t="s">
        <v>68</v>
      </c>
      <c r="F5" s="28" t="s">
        <v>69</v>
      </c>
      <c r="G5" s="22" t="s">
        <v>9</v>
      </c>
      <c r="H5" s="22"/>
      <c r="I5" s="22" t="s">
        <v>8</v>
      </c>
      <c r="J5" s="22" t="s">
        <v>10</v>
      </c>
      <c r="K5" s="22"/>
      <c r="L5" s="28" t="s">
        <v>68</v>
      </c>
      <c r="M5" s="22" t="s">
        <v>9</v>
      </c>
      <c r="N5" s="22"/>
      <c r="O5" s="22"/>
    </row>
    <row r="6" spans="1:15" ht="34.5">
      <c r="A6" s="22"/>
      <c r="B6" s="22"/>
      <c r="C6" s="22"/>
      <c r="D6" s="22"/>
      <c r="E6" s="29"/>
      <c r="F6" s="29"/>
      <c r="G6" s="4" t="s">
        <v>8</v>
      </c>
      <c r="H6" s="4" t="s">
        <v>11</v>
      </c>
      <c r="I6" s="22"/>
      <c r="J6" s="4" t="s">
        <v>8</v>
      </c>
      <c r="K6" s="4" t="s">
        <v>12</v>
      </c>
      <c r="L6" s="29"/>
      <c r="M6" s="4" t="s">
        <v>8</v>
      </c>
      <c r="N6" s="4" t="s">
        <v>13</v>
      </c>
      <c r="O6" s="22"/>
    </row>
    <row r="7" spans="1:15" ht="14.25">
      <c r="A7" s="8" t="s">
        <v>36</v>
      </c>
      <c r="B7" s="6" t="s">
        <v>32</v>
      </c>
      <c r="C7" s="2">
        <f>D7+I7</f>
        <v>208273</v>
      </c>
      <c r="D7" s="2">
        <f>E7+F7+G7</f>
        <v>50450</v>
      </c>
      <c r="E7" s="2">
        <f>SUM(E8:E42)</f>
        <v>12315</v>
      </c>
      <c r="F7" s="2">
        <f>SUM(F8:F42)</f>
        <v>32485</v>
      </c>
      <c r="G7" s="2">
        <f>SUM(G8:G42)</f>
        <v>5650</v>
      </c>
      <c r="H7" s="2">
        <f>SUM(H8:H42)</f>
        <v>1500</v>
      </c>
      <c r="I7" s="2">
        <f>J7+L7+M7</f>
        <v>157823</v>
      </c>
      <c r="J7" s="2">
        <f aca="true" t="shared" si="0" ref="J7:O7">SUM(J8:J42)</f>
        <v>149681</v>
      </c>
      <c r="K7" s="2">
        <f t="shared" si="0"/>
        <v>53876</v>
      </c>
      <c r="L7" s="2">
        <f t="shared" si="0"/>
        <v>6814</v>
      </c>
      <c r="M7" s="2">
        <f t="shared" si="0"/>
        <v>1328</v>
      </c>
      <c r="N7" s="2">
        <f t="shared" si="0"/>
        <v>1028</v>
      </c>
      <c r="O7" s="2">
        <f t="shared" si="0"/>
        <v>543639</v>
      </c>
    </row>
    <row r="8" spans="1:15" ht="14.25">
      <c r="A8" s="8" t="s">
        <v>115</v>
      </c>
      <c r="B8" s="6" t="s">
        <v>32</v>
      </c>
      <c r="C8" s="2">
        <f aca="true" t="shared" si="1" ref="C8:C42">D8+I8</f>
        <v>0</v>
      </c>
      <c r="D8" s="2">
        <f aca="true" t="shared" si="2" ref="D8:D42">E8+F8+G8</f>
        <v>0</v>
      </c>
      <c r="E8" s="2"/>
      <c r="F8" s="2"/>
      <c r="G8" s="2"/>
      <c r="H8" s="2"/>
      <c r="I8" s="2">
        <f aca="true" t="shared" si="3" ref="I8:I42">J8+L8+M8</f>
        <v>0</v>
      </c>
      <c r="J8" s="2"/>
      <c r="K8" s="2"/>
      <c r="L8" s="2"/>
      <c r="M8" s="2"/>
      <c r="N8" s="2"/>
      <c r="O8" s="2">
        <v>50000</v>
      </c>
    </row>
    <row r="9" spans="1:15" ht="14.25">
      <c r="A9" s="8" t="s">
        <v>116</v>
      </c>
      <c r="B9" s="6" t="s">
        <v>32</v>
      </c>
      <c r="C9" s="2">
        <f t="shared" si="1"/>
        <v>80</v>
      </c>
      <c r="D9" s="2">
        <f t="shared" si="2"/>
        <v>80</v>
      </c>
      <c r="E9" s="2"/>
      <c r="F9" s="2">
        <v>80</v>
      </c>
      <c r="G9" s="2"/>
      <c r="H9" s="2"/>
      <c r="I9" s="2">
        <f t="shared" si="3"/>
        <v>0</v>
      </c>
      <c r="J9" s="2"/>
      <c r="K9" s="2"/>
      <c r="L9" s="2"/>
      <c r="M9" s="2"/>
      <c r="N9" s="2"/>
      <c r="O9" s="2"/>
    </row>
    <row r="10" spans="1:15" ht="14.25">
      <c r="A10" s="8" t="s">
        <v>117</v>
      </c>
      <c r="B10" s="6" t="s">
        <v>32</v>
      </c>
      <c r="C10" s="2">
        <f t="shared" si="1"/>
        <v>80</v>
      </c>
      <c r="D10" s="2">
        <f t="shared" si="2"/>
        <v>80</v>
      </c>
      <c r="E10" s="2">
        <v>30</v>
      </c>
      <c r="F10" s="2"/>
      <c r="G10" s="2">
        <v>50</v>
      </c>
      <c r="H10" s="2"/>
      <c r="I10" s="2"/>
      <c r="J10" s="2"/>
      <c r="K10" s="2"/>
      <c r="L10" s="2"/>
      <c r="M10" s="2"/>
      <c r="N10" s="2"/>
      <c r="O10" s="2"/>
    </row>
    <row r="11" spans="1:15" ht="14.25">
      <c r="A11" s="8" t="s">
        <v>57</v>
      </c>
      <c r="B11" s="6" t="s">
        <v>32</v>
      </c>
      <c r="C11" s="2">
        <f t="shared" si="1"/>
        <v>1699</v>
      </c>
      <c r="D11" s="2">
        <f t="shared" si="2"/>
        <v>311</v>
      </c>
      <c r="E11" s="2">
        <v>311</v>
      </c>
      <c r="F11" s="2"/>
      <c r="G11" s="2"/>
      <c r="H11" s="2"/>
      <c r="I11" s="2">
        <f t="shared" si="3"/>
        <v>1388</v>
      </c>
      <c r="J11" s="2">
        <v>1388</v>
      </c>
      <c r="K11" s="2">
        <v>1388</v>
      </c>
      <c r="L11" s="2"/>
      <c r="M11" s="2"/>
      <c r="N11" s="2"/>
      <c r="O11" s="2">
        <v>40000</v>
      </c>
    </row>
    <row r="12" spans="1:15" ht="14.25">
      <c r="A12" s="8" t="s">
        <v>58</v>
      </c>
      <c r="B12" s="6" t="s">
        <v>32</v>
      </c>
      <c r="C12" s="2">
        <f t="shared" si="1"/>
        <v>9913</v>
      </c>
      <c r="D12" s="2">
        <f t="shared" si="2"/>
        <v>6008</v>
      </c>
      <c r="E12" s="2">
        <v>419</v>
      </c>
      <c r="F12" s="2">
        <v>5089</v>
      </c>
      <c r="G12" s="2">
        <v>500</v>
      </c>
      <c r="H12" s="2"/>
      <c r="I12" s="2">
        <v>3905</v>
      </c>
      <c r="J12" s="2">
        <v>3790</v>
      </c>
      <c r="K12" s="2"/>
      <c r="L12" s="2">
        <v>115</v>
      </c>
      <c r="M12" s="2"/>
      <c r="N12" s="2"/>
      <c r="O12" s="2"/>
    </row>
    <row r="13" spans="1:15" ht="14.25">
      <c r="A13" s="8" t="s">
        <v>59</v>
      </c>
      <c r="B13" s="6" t="s">
        <v>32</v>
      </c>
      <c r="C13" s="2">
        <f t="shared" si="1"/>
        <v>2651</v>
      </c>
      <c r="D13" s="2">
        <f t="shared" si="2"/>
        <v>910</v>
      </c>
      <c r="E13" s="2">
        <v>310</v>
      </c>
      <c r="F13" s="2">
        <v>600</v>
      </c>
      <c r="G13" s="2"/>
      <c r="H13" s="2"/>
      <c r="I13" s="2">
        <f t="shared" si="3"/>
        <v>1741</v>
      </c>
      <c r="J13" s="2">
        <v>1680</v>
      </c>
      <c r="K13" s="2">
        <v>1680</v>
      </c>
      <c r="L13" s="2">
        <v>61</v>
      </c>
      <c r="M13" s="2"/>
      <c r="N13" s="2"/>
      <c r="O13" s="2"/>
    </row>
    <row r="14" spans="1:15" ht="14.25">
      <c r="A14" s="8" t="s">
        <v>118</v>
      </c>
      <c r="B14" s="6" t="s">
        <v>32</v>
      </c>
      <c r="C14" s="2">
        <f>D14+I14</f>
        <v>229</v>
      </c>
      <c r="D14" s="2">
        <f>E14+F14+G14</f>
        <v>215</v>
      </c>
      <c r="E14" s="2">
        <v>72</v>
      </c>
      <c r="F14" s="2">
        <v>143</v>
      </c>
      <c r="G14" s="2"/>
      <c r="H14" s="2"/>
      <c r="I14" s="2">
        <f>J14+L14+M14</f>
        <v>14</v>
      </c>
      <c r="J14" s="2">
        <v>14</v>
      </c>
      <c r="K14" s="2"/>
      <c r="L14" s="2"/>
      <c r="M14" s="2"/>
      <c r="N14" s="2"/>
      <c r="O14" s="2">
        <v>7000</v>
      </c>
    </row>
    <row r="15" spans="1:15" ht="14.25">
      <c r="A15" s="8" t="s">
        <v>119</v>
      </c>
      <c r="B15" s="6" t="s">
        <v>32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8000</v>
      </c>
    </row>
    <row r="16" spans="1:15" ht="14.25">
      <c r="A16" s="8" t="s">
        <v>120</v>
      </c>
      <c r="B16" s="6" t="s">
        <v>32</v>
      </c>
      <c r="C16" s="2">
        <f>D16+I16</f>
        <v>151</v>
      </c>
      <c r="D16" s="2">
        <f>E16+F16+G16</f>
        <v>43</v>
      </c>
      <c r="E16" s="2"/>
      <c r="F16" s="2">
        <v>43</v>
      </c>
      <c r="G16" s="2"/>
      <c r="H16" s="2"/>
      <c r="I16" s="2">
        <f>J16+L16+M16</f>
        <v>108</v>
      </c>
      <c r="J16" s="2">
        <v>86</v>
      </c>
      <c r="K16" s="2"/>
      <c r="L16" s="2">
        <v>22</v>
      </c>
      <c r="M16" s="2"/>
      <c r="N16" s="2"/>
      <c r="O16" s="2">
        <v>60000</v>
      </c>
    </row>
    <row r="17" spans="1:15" ht="14.25">
      <c r="A17" s="8" t="s">
        <v>37</v>
      </c>
      <c r="B17" s="6" t="s">
        <v>32</v>
      </c>
      <c r="C17" s="2">
        <f t="shared" si="1"/>
        <v>2035</v>
      </c>
      <c r="D17" s="2">
        <f t="shared" si="2"/>
        <v>535</v>
      </c>
      <c r="E17" s="2">
        <v>135</v>
      </c>
      <c r="F17" s="2">
        <v>400</v>
      </c>
      <c r="G17" s="2"/>
      <c r="H17" s="2"/>
      <c r="I17" s="2">
        <f t="shared" si="3"/>
        <v>1500</v>
      </c>
      <c r="J17" s="2">
        <v>1500</v>
      </c>
      <c r="K17" s="2"/>
      <c r="L17" s="2"/>
      <c r="M17" s="2"/>
      <c r="N17" s="2"/>
      <c r="O17" s="2"/>
    </row>
    <row r="18" spans="1:15" ht="14.25">
      <c r="A18" s="8" t="s">
        <v>38</v>
      </c>
      <c r="B18" s="6" t="s">
        <v>32</v>
      </c>
      <c r="C18" s="2">
        <v>2500</v>
      </c>
      <c r="D18" s="2">
        <v>700</v>
      </c>
      <c r="E18" s="2">
        <v>500</v>
      </c>
      <c r="F18" s="2"/>
      <c r="G18" s="2">
        <v>200</v>
      </c>
      <c r="H18" s="2"/>
      <c r="I18" s="2">
        <v>1800</v>
      </c>
      <c r="J18" s="2">
        <v>1800</v>
      </c>
      <c r="K18" s="2"/>
      <c r="L18" s="2"/>
      <c r="M18" s="2"/>
      <c r="N18" s="2"/>
      <c r="O18" s="2"/>
    </row>
    <row r="19" spans="1:15" ht="14.25">
      <c r="A19" s="8" t="s">
        <v>39</v>
      </c>
      <c r="B19" s="6" t="s">
        <v>32</v>
      </c>
      <c r="C19" s="2">
        <f t="shared" si="1"/>
        <v>1555</v>
      </c>
      <c r="D19" s="2">
        <f t="shared" si="2"/>
        <v>455</v>
      </c>
      <c r="E19" s="2">
        <v>155</v>
      </c>
      <c r="F19" s="2"/>
      <c r="G19" s="2">
        <v>300</v>
      </c>
      <c r="H19" s="2"/>
      <c r="I19" s="2">
        <v>1100</v>
      </c>
      <c r="J19" s="2">
        <v>1100</v>
      </c>
      <c r="K19" s="2"/>
      <c r="L19" s="2"/>
      <c r="M19" s="2"/>
      <c r="N19" s="2"/>
      <c r="O19" s="2"/>
    </row>
    <row r="20" spans="1:15" ht="14.25">
      <c r="A20" s="8" t="s">
        <v>40</v>
      </c>
      <c r="B20" s="6" t="s">
        <v>32</v>
      </c>
      <c r="C20" s="2">
        <f t="shared" si="1"/>
        <v>546</v>
      </c>
      <c r="D20" s="2">
        <f t="shared" si="2"/>
        <v>146</v>
      </c>
      <c r="E20" s="2">
        <v>146</v>
      </c>
      <c r="F20" s="2"/>
      <c r="G20" s="2"/>
      <c r="H20" s="2"/>
      <c r="I20" s="2">
        <f t="shared" si="3"/>
        <v>400</v>
      </c>
      <c r="J20" s="2">
        <v>400</v>
      </c>
      <c r="K20" s="2"/>
      <c r="L20" s="2"/>
      <c r="M20" s="2"/>
      <c r="N20" s="2"/>
      <c r="O20" s="2">
        <v>3000</v>
      </c>
    </row>
    <row r="21" spans="1:15" ht="14.25">
      <c r="A21" s="8" t="s">
        <v>41</v>
      </c>
      <c r="B21" s="6" t="s">
        <v>32</v>
      </c>
      <c r="C21" s="2">
        <f t="shared" si="1"/>
        <v>485</v>
      </c>
      <c r="D21" s="2">
        <f t="shared" si="2"/>
        <v>485</v>
      </c>
      <c r="E21" s="2">
        <v>85</v>
      </c>
      <c r="F21" s="2">
        <v>200</v>
      </c>
      <c r="G21" s="2">
        <v>200</v>
      </c>
      <c r="H21" s="2"/>
      <c r="I21" s="2">
        <f t="shared" si="3"/>
        <v>0</v>
      </c>
      <c r="J21" s="2"/>
      <c r="K21" s="2"/>
      <c r="L21" s="2"/>
      <c r="M21" s="2"/>
      <c r="N21" s="2"/>
      <c r="O21" s="2">
        <v>10000</v>
      </c>
    </row>
    <row r="22" spans="1:15" ht="14.25">
      <c r="A22" s="8" t="s">
        <v>42</v>
      </c>
      <c r="B22" s="6" t="s">
        <v>32</v>
      </c>
      <c r="C22" s="2">
        <f t="shared" si="1"/>
        <v>11040</v>
      </c>
      <c r="D22" s="2">
        <f t="shared" si="2"/>
        <v>2660</v>
      </c>
      <c r="E22" s="2">
        <v>1107</v>
      </c>
      <c r="F22" s="2">
        <v>1053</v>
      </c>
      <c r="G22" s="2">
        <v>500</v>
      </c>
      <c r="H22" s="2"/>
      <c r="I22" s="2">
        <f t="shared" si="3"/>
        <v>8380</v>
      </c>
      <c r="J22" s="2">
        <v>8000</v>
      </c>
      <c r="K22" s="2">
        <v>3314</v>
      </c>
      <c r="L22" s="2">
        <v>380</v>
      </c>
      <c r="M22" s="2"/>
      <c r="N22" s="2"/>
      <c r="O22" s="2">
        <v>90000</v>
      </c>
    </row>
    <row r="23" spans="1:15" ht="14.25">
      <c r="A23" s="8" t="s">
        <v>43</v>
      </c>
      <c r="B23" s="6" t="s">
        <v>32</v>
      </c>
      <c r="C23" s="2">
        <f t="shared" si="1"/>
        <v>25016</v>
      </c>
      <c r="D23" s="2">
        <f t="shared" si="2"/>
        <v>8510</v>
      </c>
      <c r="E23" s="2">
        <v>1260</v>
      </c>
      <c r="F23" s="2">
        <v>7050</v>
      </c>
      <c r="G23" s="2">
        <v>200</v>
      </c>
      <c r="H23" s="2"/>
      <c r="I23" s="2">
        <f t="shared" si="3"/>
        <v>16506</v>
      </c>
      <c r="J23" s="2">
        <v>16000</v>
      </c>
      <c r="K23" s="2">
        <v>14812</v>
      </c>
      <c r="L23" s="2">
        <v>506</v>
      </c>
      <c r="M23" s="2"/>
      <c r="N23" s="2"/>
      <c r="O23" s="2"/>
    </row>
    <row r="24" spans="1:15" ht="14.25">
      <c r="A24" s="8" t="s">
        <v>44</v>
      </c>
      <c r="B24" s="6" t="s">
        <v>32</v>
      </c>
      <c r="C24" s="2">
        <f t="shared" si="1"/>
        <v>11442</v>
      </c>
      <c r="D24" s="2">
        <f t="shared" si="2"/>
        <v>4016</v>
      </c>
      <c r="E24" s="2">
        <v>1236</v>
      </c>
      <c r="F24" s="2">
        <v>2280</v>
      </c>
      <c r="G24" s="2">
        <v>500</v>
      </c>
      <c r="H24" s="2"/>
      <c r="I24" s="2">
        <f t="shared" si="3"/>
        <v>7426</v>
      </c>
      <c r="J24" s="2">
        <v>7000</v>
      </c>
      <c r="K24" s="2">
        <v>6026</v>
      </c>
      <c r="L24" s="2">
        <v>426</v>
      </c>
      <c r="M24" s="2"/>
      <c r="N24" s="2"/>
      <c r="O24" s="2"/>
    </row>
    <row r="25" spans="1:15" ht="14.25">
      <c r="A25" s="8" t="s">
        <v>45</v>
      </c>
      <c r="B25" s="6" t="s">
        <v>32</v>
      </c>
      <c r="C25" s="2">
        <f t="shared" si="1"/>
        <v>8832</v>
      </c>
      <c r="D25" s="2">
        <f t="shared" si="2"/>
        <v>2054</v>
      </c>
      <c r="E25" s="2">
        <v>898</v>
      </c>
      <c r="F25" s="2">
        <v>856</v>
      </c>
      <c r="G25" s="2">
        <v>300</v>
      </c>
      <c r="H25" s="2"/>
      <c r="I25" s="2">
        <f t="shared" si="3"/>
        <v>6778</v>
      </c>
      <c r="J25" s="2">
        <v>6500</v>
      </c>
      <c r="K25" s="2">
        <v>5621</v>
      </c>
      <c r="L25" s="2">
        <v>278</v>
      </c>
      <c r="M25" s="2"/>
      <c r="N25" s="2"/>
      <c r="O25" s="2">
        <v>20000</v>
      </c>
    </row>
    <row r="26" spans="1:15" ht="14.25">
      <c r="A26" s="8" t="s">
        <v>46</v>
      </c>
      <c r="B26" s="6" t="s">
        <v>32</v>
      </c>
      <c r="C26" s="2">
        <f t="shared" si="1"/>
        <v>6461</v>
      </c>
      <c r="D26" s="2">
        <f t="shared" si="2"/>
        <v>1200</v>
      </c>
      <c r="E26" s="2">
        <v>600</v>
      </c>
      <c r="F26" s="2">
        <v>400</v>
      </c>
      <c r="G26" s="2">
        <v>200</v>
      </c>
      <c r="H26" s="2"/>
      <c r="I26" s="2">
        <f t="shared" si="3"/>
        <v>5261</v>
      </c>
      <c r="J26" s="2">
        <v>5000</v>
      </c>
      <c r="K26" s="2">
        <v>3562</v>
      </c>
      <c r="L26" s="2">
        <v>261</v>
      </c>
      <c r="M26" s="2"/>
      <c r="N26" s="2"/>
      <c r="O26" s="2">
        <v>50000</v>
      </c>
    </row>
    <row r="27" spans="1:15" ht="14.25">
      <c r="A27" s="8" t="s">
        <v>47</v>
      </c>
      <c r="B27" s="6" t="s">
        <v>32</v>
      </c>
      <c r="C27" s="2">
        <f t="shared" si="1"/>
        <v>9300</v>
      </c>
      <c r="D27" s="2"/>
      <c r="E27" s="2"/>
      <c r="F27" s="2"/>
      <c r="G27" s="2"/>
      <c r="H27" s="2"/>
      <c r="I27" s="2">
        <f t="shared" si="3"/>
        <v>9300</v>
      </c>
      <c r="J27" s="2">
        <v>9000</v>
      </c>
      <c r="K27" s="2"/>
      <c r="L27" s="2">
        <v>300</v>
      </c>
      <c r="M27" s="2"/>
      <c r="N27" s="2"/>
      <c r="O27" s="2">
        <v>10000</v>
      </c>
    </row>
    <row r="28" spans="1:15" ht="14.25">
      <c r="A28" s="8" t="s">
        <v>48</v>
      </c>
      <c r="B28" s="6" t="s">
        <v>32</v>
      </c>
      <c r="C28" s="2">
        <f t="shared" si="1"/>
        <v>3948</v>
      </c>
      <c r="D28" s="2">
        <f t="shared" si="2"/>
        <v>50</v>
      </c>
      <c r="E28" s="2"/>
      <c r="F28" s="2">
        <v>50</v>
      </c>
      <c r="G28" s="2"/>
      <c r="H28" s="2"/>
      <c r="I28" s="2">
        <f t="shared" si="3"/>
        <v>3898</v>
      </c>
      <c r="J28" s="2">
        <v>3698</v>
      </c>
      <c r="K28" s="2"/>
      <c r="L28" s="2">
        <v>200</v>
      </c>
      <c r="M28" s="2"/>
      <c r="N28" s="2"/>
      <c r="O28" s="2">
        <v>3000</v>
      </c>
    </row>
    <row r="29" spans="1:15" ht="14.25">
      <c r="A29" s="8" t="s">
        <v>49</v>
      </c>
      <c r="B29" s="6" t="s">
        <v>32</v>
      </c>
      <c r="C29" s="2">
        <f t="shared" si="1"/>
        <v>4500</v>
      </c>
      <c r="D29" s="2"/>
      <c r="E29" s="2"/>
      <c r="F29" s="2"/>
      <c r="G29" s="2"/>
      <c r="H29" s="2"/>
      <c r="I29" s="2">
        <f t="shared" si="3"/>
        <v>4500</v>
      </c>
      <c r="J29" s="2">
        <v>4300</v>
      </c>
      <c r="K29" s="2"/>
      <c r="L29" s="2">
        <v>200</v>
      </c>
      <c r="M29" s="2"/>
      <c r="N29" s="2"/>
      <c r="O29" s="2">
        <v>3000</v>
      </c>
    </row>
    <row r="30" spans="1:15" ht="14.25">
      <c r="A30" s="8" t="s">
        <v>50</v>
      </c>
      <c r="B30" s="6" t="s">
        <v>32</v>
      </c>
      <c r="C30" s="2">
        <f t="shared" si="1"/>
        <v>1420</v>
      </c>
      <c r="D30" s="2"/>
      <c r="E30" s="2"/>
      <c r="F30" s="2"/>
      <c r="G30" s="2"/>
      <c r="H30" s="2"/>
      <c r="I30" s="2">
        <f t="shared" si="3"/>
        <v>1420</v>
      </c>
      <c r="J30" s="2">
        <v>1358</v>
      </c>
      <c r="K30" s="2"/>
      <c r="L30" s="2">
        <v>62</v>
      </c>
      <c r="M30" s="2"/>
      <c r="N30" s="2"/>
      <c r="O30" s="2"/>
    </row>
    <row r="31" spans="1:15" ht="14.25">
      <c r="A31" s="8" t="s">
        <v>51</v>
      </c>
      <c r="B31" s="6" t="s">
        <v>32</v>
      </c>
      <c r="C31" s="2">
        <f t="shared" si="1"/>
        <v>6252</v>
      </c>
      <c r="D31" s="2">
        <f t="shared" si="2"/>
        <v>4052</v>
      </c>
      <c r="E31" s="2">
        <v>152</v>
      </c>
      <c r="F31" s="2">
        <v>3900</v>
      </c>
      <c r="G31" s="2"/>
      <c r="H31" s="2"/>
      <c r="I31" s="2">
        <f t="shared" si="3"/>
        <v>2200</v>
      </c>
      <c r="J31" s="2">
        <v>2200</v>
      </c>
      <c r="K31" s="2">
        <v>2200</v>
      </c>
      <c r="L31" s="2"/>
      <c r="M31" s="2"/>
      <c r="N31" s="2"/>
      <c r="O31" s="2">
        <v>5400</v>
      </c>
    </row>
    <row r="32" spans="1:15" ht="14.25">
      <c r="A32" s="8" t="s">
        <v>52</v>
      </c>
      <c r="B32" s="6" t="s">
        <v>32</v>
      </c>
      <c r="C32" s="2">
        <f t="shared" si="1"/>
        <v>8383</v>
      </c>
      <c r="D32" s="2">
        <f t="shared" si="2"/>
        <v>1083</v>
      </c>
      <c r="E32" s="2">
        <v>548</v>
      </c>
      <c r="F32" s="2">
        <v>535</v>
      </c>
      <c r="G32" s="2"/>
      <c r="H32" s="2"/>
      <c r="I32" s="2">
        <f t="shared" si="3"/>
        <v>7300</v>
      </c>
      <c r="J32" s="2">
        <v>7300</v>
      </c>
      <c r="K32" s="2"/>
      <c r="L32" s="2"/>
      <c r="M32" s="2"/>
      <c r="N32" s="2"/>
      <c r="O32" s="2">
        <v>6000</v>
      </c>
    </row>
    <row r="33" spans="1:15" ht="14.25">
      <c r="A33" s="8" t="s">
        <v>53</v>
      </c>
      <c r="B33" s="6" t="s">
        <v>32</v>
      </c>
      <c r="C33" s="2">
        <f t="shared" si="1"/>
        <v>6090</v>
      </c>
      <c r="D33" s="2">
        <f t="shared" si="2"/>
        <v>1900</v>
      </c>
      <c r="E33" s="2">
        <v>200</v>
      </c>
      <c r="F33" s="2">
        <v>1700</v>
      </c>
      <c r="G33" s="2"/>
      <c r="H33" s="2"/>
      <c r="I33" s="2">
        <f t="shared" si="3"/>
        <v>4190</v>
      </c>
      <c r="J33" s="2">
        <v>4090</v>
      </c>
      <c r="K33" s="2"/>
      <c r="L33" s="2">
        <v>100</v>
      </c>
      <c r="M33" s="2"/>
      <c r="N33" s="2"/>
      <c r="O33" s="2"/>
    </row>
    <row r="34" spans="1:15" ht="14.25">
      <c r="A34" s="8" t="s">
        <v>54</v>
      </c>
      <c r="B34" s="6" t="s">
        <v>32</v>
      </c>
      <c r="C34" s="2">
        <f t="shared" si="1"/>
        <v>2100</v>
      </c>
      <c r="D34" s="2">
        <f t="shared" si="2"/>
        <v>2100</v>
      </c>
      <c r="E34" s="2"/>
      <c r="F34" s="2">
        <v>2100</v>
      </c>
      <c r="G34" s="2"/>
      <c r="H34" s="2"/>
      <c r="I34" s="2">
        <f t="shared" si="3"/>
        <v>0</v>
      </c>
      <c r="J34" s="2"/>
      <c r="K34" s="2"/>
      <c r="L34" s="2"/>
      <c r="M34" s="2"/>
      <c r="N34" s="2"/>
      <c r="O34" s="2"/>
    </row>
    <row r="35" spans="1:15" ht="14.25">
      <c r="A35" s="8" t="s">
        <v>55</v>
      </c>
      <c r="B35" s="6" t="s">
        <v>32</v>
      </c>
      <c r="C35" s="2">
        <f t="shared" si="1"/>
        <v>10136</v>
      </c>
      <c r="D35" s="2">
        <f t="shared" si="2"/>
        <v>5967</v>
      </c>
      <c r="E35" s="2">
        <v>1701</v>
      </c>
      <c r="F35" s="2">
        <v>3766</v>
      </c>
      <c r="G35" s="2">
        <v>500</v>
      </c>
      <c r="H35" s="2"/>
      <c r="I35" s="2">
        <f t="shared" si="3"/>
        <v>4169</v>
      </c>
      <c r="J35" s="2">
        <v>3981</v>
      </c>
      <c r="K35" s="2">
        <v>3981</v>
      </c>
      <c r="L35" s="2">
        <v>188</v>
      </c>
      <c r="M35" s="2"/>
      <c r="N35" s="2"/>
      <c r="O35" s="2">
        <v>48239</v>
      </c>
    </row>
    <row r="36" spans="1:15" ht="14.25">
      <c r="A36" s="8" t="s">
        <v>56</v>
      </c>
      <c r="B36" s="6" t="s">
        <v>32</v>
      </c>
      <c r="C36" s="2">
        <f t="shared" si="1"/>
        <v>2222</v>
      </c>
      <c r="D36" s="2"/>
      <c r="E36" s="2"/>
      <c r="F36" s="2"/>
      <c r="G36" s="2"/>
      <c r="H36" s="2"/>
      <c r="I36" s="2">
        <f t="shared" si="3"/>
        <v>2222</v>
      </c>
      <c r="J36" s="2">
        <v>2222</v>
      </c>
      <c r="K36" s="2">
        <v>2222</v>
      </c>
      <c r="L36" s="2"/>
      <c r="M36" s="2"/>
      <c r="N36" s="2"/>
      <c r="O36" s="2"/>
    </row>
    <row r="37" spans="1:15" ht="14.25">
      <c r="A37" s="8" t="s">
        <v>122</v>
      </c>
      <c r="B37" s="6" t="s">
        <v>32</v>
      </c>
      <c r="C37" s="2">
        <f t="shared" si="1"/>
        <v>8506</v>
      </c>
      <c r="D37" s="2">
        <f t="shared" si="2"/>
        <v>840</v>
      </c>
      <c r="E37" s="2"/>
      <c r="F37" s="2">
        <v>840</v>
      </c>
      <c r="G37" s="2"/>
      <c r="H37" s="2"/>
      <c r="I37" s="2">
        <f t="shared" si="3"/>
        <v>7666</v>
      </c>
      <c r="J37" s="2">
        <v>6780</v>
      </c>
      <c r="K37" s="2">
        <v>2570</v>
      </c>
      <c r="L37" s="2">
        <v>526</v>
      </c>
      <c r="M37" s="2">
        <v>360</v>
      </c>
      <c r="N37" s="2">
        <v>360</v>
      </c>
      <c r="O37" s="2">
        <v>20000</v>
      </c>
    </row>
    <row r="38" spans="1:15" ht="14.25">
      <c r="A38" s="8" t="s">
        <v>123</v>
      </c>
      <c r="B38" s="6" t="s">
        <v>32</v>
      </c>
      <c r="C38" s="2">
        <f t="shared" si="1"/>
        <v>15841</v>
      </c>
      <c r="D38" s="2">
        <f t="shared" si="2"/>
        <v>1000</v>
      </c>
      <c r="E38" s="2"/>
      <c r="F38" s="2">
        <v>1000</v>
      </c>
      <c r="G38" s="2"/>
      <c r="H38" s="2"/>
      <c r="I38" s="2">
        <f t="shared" si="3"/>
        <v>14841</v>
      </c>
      <c r="J38" s="2">
        <v>14000</v>
      </c>
      <c r="K38" s="2"/>
      <c r="L38" s="2">
        <v>841</v>
      </c>
      <c r="M38" s="2"/>
      <c r="N38" s="2"/>
      <c r="O38" s="2">
        <v>30000</v>
      </c>
    </row>
    <row r="39" spans="1:15" ht="14.25">
      <c r="A39" s="8" t="s">
        <v>124</v>
      </c>
      <c r="B39" s="6" t="s">
        <v>32</v>
      </c>
      <c r="C39" s="2">
        <f t="shared" si="1"/>
        <v>7756</v>
      </c>
      <c r="D39" s="2">
        <f t="shared" si="2"/>
        <v>450</v>
      </c>
      <c r="E39" s="2">
        <v>450</v>
      </c>
      <c r="F39" s="2"/>
      <c r="G39" s="2"/>
      <c r="H39" s="2"/>
      <c r="I39" s="2">
        <f t="shared" si="3"/>
        <v>7306</v>
      </c>
      <c r="J39" s="2">
        <v>6558</v>
      </c>
      <c r="K39" s="2"/>
      <c r="L39" s="2">
        <v>748</v>
      </c>
      <c r="M39" s="2"/>
      <c r="N39" s="2"/>
      <c r="O39" s="2">
        <v>20000</v>
      </c>
    </row>
    <row r="40" spans="1:15" ht="14.25">
      <c r="A40" s="8" t="s">
        <v>125</v>
      </c>
      <c r="B40" s="6" t="s">
        <v>32</v>
      </c>
      <c r="C40" s="2">
        <f t="shared" si="1"/>
        <v>9668</v>
      </c>
      <c r="D40" s="2">
        <f t="shared" si="2"/>
        <v>0</v>
      </c>
      <c r="E40" s="2"/>
      <c r="F40" s="2"/>
      <c r="G40" s="2"/>
      <c r="H40" s="2"/>
      <c r="I40" s="2">
        <f t="shared" si="3"/>
        <v>9668</v>
      </c>
      <c r="J40" s="2">
        <v>9000</v>
      </c>
      <c r="K40" s="2">
        <v>6500</v>
      </c>
      <c r="L40" s="2"/>
      <c r="M40" s="2">
        <v>668</v>
      </c>
      <c r="N40" s="2">
        <v>668</v>
      </c>
      <c r="O40" s="2">
        <v>30000</v>
      </c>
    </row>
    <row r="41" spans="1:15" ht="14.25">
      <c r="A41" s="8" t="s">
        <v>126</v>
      </c>
      <c r="B41" s="6" t="s">
        <v>32</v>
      </c>
      <c r="C41" s="2">
        <f t="shared" si="1"/>
        <v>2936</v>
      </c>
      <c r="D41" s="2">
        <f t="shared" si="2"/>
        <v>0</v>
      </c>
      <c r="E41" s="2"/>
      <c r="F41" s="2"/>
      <c r="G41" s="2"/>
      <c r="H41" s="2"/>
      <c r="I41" s="2">
        <f t="shared" si="3"/>
        <v>2936</v>
      </c>
      <c r="J41" s="2">
        <v>2936</v>
      </c>
      <c r="K41" s="2"/>
      <c r="L41" s="2"/>
      <c r="M41" s="2"/>
      <c r="N41" s="2"/>
      <c r="O41" s="2"/>
    </row>
    <row r="42" spans="1:15" ht="14.25">
      <c r="A42" s="8" t="s">
        <v>121</v>
      </c>
      <c r="B42" s="6" t="s">
        <v>32</v>
      </c>
      <c r="C42" s="2">
        <f t="shared" si="1"/>
        <v>24500</v>
      </c>
      <c r="D42" s="2">
        <f t="shared" si="2"/>
        <v>4600</v>
      </c>
      <c r="E42" s="2">
        <v>2000</v>
      </c>
      <c r="F42" s="2">
        <v>400</v>
      </c>
      <c r="G42" s="2">
        <v>2200</v>
      </c>
      <c r="H42" s="2">
        <v>1500</v>
      </c>
      <c r="I42" s="2">
        <f t="shared" si="3"/>
        <v>19900</v>
      </c>
      <c r="J42" s="2">
        <v>18000</v>
      </c>
      <c r="K42" s="2"/>
      <c r="L42" s="2">
        <v>1600</v>
      </c>
      <c r="M42" s="2">
        <v>300</v>
      </c>
      <c r="N42" s="2"/>
      <c r="O42" s="2">
        <v>30000</v>
      </c>
    </row>
  </sheetData>
  <sheetProtection/>
  <mergeCells count="16">
    <mergeCell ref="I5:I6"/>
    <mergeCell ref="J5:K5"/>
    <mergeCell ref="M5:N5"/>
    <mergeCell ref="E5:E6"/>
    <mergeCell ref="F5:F6"/>
    <mergeCell ref="L5:L6"/>
    <mergeCell ref="A2:O2"/>
    <mergeCell ref="A3:O3"/>
    <mergeCell ref="A4:A6"/>
    <mergeCell ref="B4:B6"/>
    <mergeCell ref="D4:H4"/>
    <mergeCell ref="I4:N4"/>
    <mergeCell ref="O4:O6"/>
    <mergeCell ref="C5:C6"/>
    <mergeCell ref="D5:D6"/>
    <mergeCell ref="G5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C7" sqref="C7:O9"/>
    </sheetView>
  </sheetViews>
  <sheetFormatPr defaultColWidth="9.00390625" defaultRowHeight="14.25"/>
  <cols>
    <col min="1" max="1" width="12.875" style="0" customWidth="1"/>
    <col min="2" max="15" width="7.75390625" style="0" customWidth="1"/>
  </cols>
  <sheetData>
    <row r="1" ht="20.25">
      <c r="A1" s="1" t="s">
        <v>0</v>
      </c>
    </row>
    <row r="2" spans="1:15" ht="27">
      <c r="A2" s="20" t="s">
        <v>210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4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4.25">
      <c r="A4" s="22" t="s">
        <v>2</v>
      </c>
      <c r="B4" s="22" t="s">
        <v>3</v>
      </c>
      <c r="C4" s="4" t="s">
        <v>4</v>
      </c>
      <c r="D4" s="22" t="s">
        <v>5</v>
      </c>
      <c r="E4" s="22"/>
      <c r="F4" s="22"/>
      <c r="G4" s="22"/>
      <c r="H4" s="22"/>
      <c r="I4" s="22" t="s">
        <v>6</v>
      </c>
      <c r="J4" s="22"/>
      <c r="K4" s="22"/>
      <c r="L4" s="22"/>
      <c r="M4" s="22"/>
      <c r="N4" s="22"/>
      <c r="O4" s="22" t="s">
        <v>7</v>
      </c>
    </row>
    <row r="5" spans="1:15" ht="14.25">
      <c r="A5" s="22"/>
      <c r="B5" s="22"/>
      <c r="C5" s="22" t="s">
        <v>8</v>
      </c>
      <c r="D5" s="22" t="s">
        <v>8</v>
      </c>
      <c r="E5" s="28" t="s">
        <v>68</v>
      </c>
      <c r="F5" s="28" t="s">
        <v>69</v>
      </c>
      <c r="G5" s="22" t="s">
        <v>9</v>
      </c>
      <c r="H5" s="22"/>
      <c r="I5" s="22" t="s">
        <v>8</v>
      </c>
      <c r="J5" s="22" t="s">
        <v>10</v>
      </c>
      <c r="K5" s="22"/>
      <c r="L5" s="28" t="s">
        <v>68</v>
      </c>
      <c r="M5" s="22" t="s">
        <v>9</v>
      </c>
      <c r="N5" s="22"/>
      <c r="O5" s="22"/>
    </row>
    <row r="6" spans="1:15" ht="34.5">
      <c r="A6" s="22"/>
      <c r="B6" s="22"/>
      <c r="C6" s="22"/>
      <c r="D6" s="22"/>
      <c r="E6" s="29"/>
      <c r="F6" s="29"/>
      <c r="G6" s="4" t="s">
        <v>8</v>
      </c>
      <c r="H6" s="4" t="s">
        <v>11</v>
      </c>
      <c r="I6" s="22"/>
      <c r="J6" s="4" t="s">
        <v>8</v>
      </c>
      <c r="K6" s="4" t="s">
        <v>12</v>
      </c>
      <c r="L6" s="29"/>
      <c r="M6" s="4" t="s">
        <v>8</v>
      </c>
      <c r="N6" s="4" t="s">
        <v>13</v>
      </c>
      <c r="O6" s="22"/>
    </row>
    <row r="7" spans="1:15" ht="14.25">
      <c r="A7" s="25" t="s">
        <v>65</v>
      </c>
      <c r="B7" s="6" t="s">
        <v>8</v>
      </c>
      <c r="C7" s="2">
        <f>D7+I7</f>
        <v>26062</v>
      </c>
      <c r="D7" s="2">
        <f>E7+G7+F7</f>
        <v>7564</v>
      </c>
      <c r="E7" s="2">
        <f>E8+E9</f>
        <v>2703</v>
      </c>
      <c r="F7" s="2">
        <f>F8+F9</f>
        <v>3565</v>
      </c>
      <c r="G7" s="2">
        <f>G8+G9</f>
        <v>1296</v>
      </c>
      <c r="H7" s="2">
        <f>H8+H9</f>
        <v>1086</v>
      </c>
      <c r="I7" s="2">
        <f>J7+L7+M7</f>
        <v>18498</v>
      </c>
      <c r="J7" s="2">
        <f>J8+J9</f>
        <v>16563</v>
      </c>
      <c r="K7" s="2">
        <f>K8+K9</f>
        <v>4596</v>
      </c>
      <c r="L7" s="2">
        <f>L8+L9</f>
        <v>1325</v>
      </c>
      <c r="M7" s="2">
        <f>M8+M9</f>
        <v>610</v>
      </c>
      <c r="N7" s="2">
        <f>N8+N9</f>
        <v>610</v>
      </c>
      <c r="O7" s="2">
        <f>SUM(O8:O27)</f>
        <v>335233</v>
      </c>
    </row>
    <row r="8" spans="1:15" ht="14.25">
      <c r="A8" s="26"/>
      <c r="B8" s="6" t="s">
        <v>15</v>
      </c>
      <c r="C8" s="2">
        <f aca="true" t="shared" si="0" ref="C8:C27">D8+I8</f>
        <v>2282</v>
      </c>
      <c r="D8" s="2">
        <f aca="true" t="shared" si="1" ref="D8:D27">E8+G8+F8</f>
        <v>1672</v>
      </c>
      <c r="E8" s="2">
        <f>E14+E17+E21</f>
        <v>0</v>
      </c>
      <c r="F8" s="2">
        <f aca="true" t="shared" si="2" ref="F8:N8">F14+F17+F21</f>
        <v>926</v>
      </c>
      <c r="G8" s="2">
        <f t="shared" si="2"/>
        <v>746</v>
      </c>
      <c r="H8" s="2">
        <f t="shared" si="2"/>
        <v>746</v>
      </c>
      <c r="I8" s="2">
        <f>J8+L8+M8</f>
        <v>610</v>
      </c>
      <c r="J8" s="2">
        <f t="shared" si="2"/>
        <v>0</v>
      </c>
      <c r="K8" s="2">
        <f t="shared" si="2"/>
        <v>0</v>
      </c>
      <c r="L8" s="2">
        <f t="shared" si="2"/>
        <v>0</v>
      </c>
      <c r="M8" s="2">
        <f t="shared" si="2"/>
        <v>610</v>
      </c>
      <c r="N8" s="2">
        <f t="shared" si="2"/>
        <v>610</v>
      </c>
      <c r="O8" s="2"/>
    </row>
    <row r="9" spans="1:15" ht="14.25">
      <c r="A9" s="27"/>
      <c r="B9" s="6" t="s">
        <v>17</v>
      </c>
      <c r="C9" s="2">
        <f t="shared" si="0"/>
        <v>23780</v>
      </c>
      <c r="D9" s="2">
        <f t="shared" si="1"/>
        <v>5892</v>
      </c>
      <c r="E9" s="2">
        <f>E10+E11+E12+E15+E18+E19+E22+E23+E24+E25+E26+E27</f>
        <v>2703</v>
      </c>
      <c r="F9" s="2">
        <f aca="true" t="shared" si="3" ref="F9:N9">F10+F11+F12+F15+F18+F19+F22+F23+F24+F25+F26+F27</f>
        <v>2639</v>
      </c>
      <c r="G9" s="2">
        <f t="shared" si="3"/>
        <v>550</v>
      </c>
      <c r="H9" s="2">
        <f t="shared" si="3"/>
        <v>340</v>
      </c>
      <c r="I9" s="2">
        <f>J9+L9+M9</f>
        <v>17888</v>
      </c>
      <c r="J9" s="2">
        <f t="shared" si="3"/>
        <v>16563</v>
      </c>
      <c r="K9" s="2">
        <f t="shared" si="3"/>
        <v>4596</v>
      </c>
      <c r="L9" s="2">
        <f t="shared" si="3"/>
        <v>1325</v>
      </c>
      <c r="M9" s="2">
        <f t="shared" si="3"/>
        <v>0</v>
      </c>
      <c r="N9" s="2">
        <f t="shared" si="3"/>
        <v>0</v>
      </c>
      <c r="O9" s="2"/>
    </row>
    <row r="10" spans="1:15" ht="14.25">
      <c r="A10" s="8" t="s">
        <v>127</v>
      </c>
      <c r="B10" s="6" t="s">
        <v>17</v>
      </c>
      <c r="C10" s="2">
        <f t="shared" si="0"/>
        <v>100</v>
      </c>
      <c r="D10" s="2">
        <f t="shared" si="1"/>
        <v>100</v>
      </c>
      <c r="E10" s="2"/>
      <c r="F10" s="2">
        <v>100</v>
      </c>
      <c r="G10" s="2"/>
      <c r="H10" s="2"/>
      <c r="I10" s="2">
        <f>J10+L10+M10</f>
        <v>0</v>
      </c>
      <c r="J10" s="2"/>
      <c r="K10" s="2"/>
      <c r="L10" s="2"/>
      <c r="M10" s="2"/>
      <c r="N10" s="2"/>
      <c r="O10" s="2">
        <v>6355</v>
      </c>
    </row>
    <row r="11" spans="1:15" ht="14.25">
      <c r="A11" s="8" t="s">
        <v>67</v>
      </c>
      <c r="B11" s="6" t="s">
        <v>17</v>
      </c>
      <c r="C11" s="2">
        <f t="shared" si="0"/>
        <v>200</v>
      </c>
      <c r="D11" s="2">
        <f t="shared" si="1"/>
        <v>200</v>
      </c>
      <c r="E11" s="2">
        <v>200</v>
      </c>
      <c r="F11" s="2"/>
      <c r="G11" s="2"/>
      <c r="H11" s="2"/>
      <c r="I11" s="2">
        <f aca="true" t="shared" si="4" ref="I11:I27">J11+L11+M11</f>
        <v>0</v>
      </c>
      <c r="J11" s="2"/>
      <c r="K11" s="2"/>
      <c r="L11" s="2"/>
      <c r="M11" s="2"/>
      <c r="N11" s="2"/>
      <c r="O11" s="2">
        <v>100000</v>
      </c>
    </row>
    <row r="12" spans="1:15" ht="14.25">
      <c r="A12" s="8" t="s">
        <v>128</v>
      </c>
      <c r="B12" s="6" t="s">
        <v>17</v>
      </c>
      <c r="C12" s="2">
        <f t="shared" si="0"/>
        <v>1247</v>
      </c>
      <c r="D12" s="2">
        <f t="shared" si="1"/>
        <v>306</v>
      </c>
      <c r="E12" s="2">
        <v>106</v>
      </c>
      <c r="F12" s="2">
        <v>100</v>
      </c>
      <c r="G12" s="2">
        <v>100</v>
      </c>
      <c r="H12" s="2">
        <v>100</v>
      </c>
      <c r="I12" s="2">
        <f t="shared" si="4"/>
        <v>941</v>
      </c>
      <c r="J12" s="2">
        <v>941</v>
      </c>
      <c r="K12" s="2">
        <v>0</v>
      </c>
      <c r="L12" s="2">
        <v>0</v>
      </c>
      <c r="M12" s="2">
        <v>0</v>
      </c>
      <c r="N12" s="2">
        <v>0</v>
      </c>
      <c r="O12" s="2"/>
    </row>
    <row r="13" spans="1:15" ht="23.25" customHeight="1">
      <c r="A13" s="30" t="s">
        <v>129</v>
      </c>
      <c r="B13" s="6" t="s">
        <v>8</v>
      </c>
      <c r="C13" s="2">
        <f>C14+C15</f>
        <v>2350</v>
      </c>
      <c r="D13" s="2">
        <f aca="true" t="shared" si="5" ref="D13:L13">D14+D15</f>
        <v>850</v>
      </c>
      <c r="E13" s="2">
        <f t="shared" si="5"/>
        <v>700</v>
      </c>
      <c r="F13" s="2">
        <f t="shared" si="5"/>
        <v>0</v>
      </c>
      <c r="G13" s="2"/>
      <c r="H13" s="2"/>
      <c r="I13" s="2">
        <f t="shared" si="5"/>
        <v>1500</v>
      </c>
      <c r="J13" s="2">
        <f t="shared" si="5"/>
        <v>1400</v>
      </c>
      <c r="K13" s="2"/>
      <c r="L13" s="2">
        <f t="shared" si="5"/>
        <v>100</v>
      </c>
      <c r="M13" s="2"/>
      <c r="N13" s="2"/>
      <c r="O13" s="2">
        <v>20000</v>
      </c>
    </row>
    <row r="14" spans="1:15" ht="14.25">
      <c r="A14" s="31"/>
      <c r="B14" s="6" t="s">
        <v>15</v>
      </c>
      <c r="C14" s="2">
        <f t="shared" si="0"/>
        <v>0</v>
      </c>
      <c r="D14" s="2">
        <f t="shared" si="1"/>
        <v>0</v>
      </c>
      <c r="E14" s="2"/>
      <c r="F14" s="2"/>
      <c r="G14" s="2"/>
      <c r="H14" s="2"/>
      <c r="I14" s="2">
        <f t="shared" si="4"/>
        <v>0</v>
      </c>
      <c r="J14" s="2"/>
      <c r="K14" s="2"/>
      <c r="L14" s="2"/>
      <c r="M14" s="2"/>
      <c r="N14" s="2"/>
      <c r="O14" s="2"/>
    </row>
    <row r="15" spans="1:15" ht="14.25">
      <c r="A15" s="32"/>
      <c r="B15" s="6" t="s">
        <v>17</v>
      </c>
      <c r="C15" s="2">
        <f t="shared" si="0"/>
        <v>2350</v>
      </c>
      <c r="D15" s="2">
        <f t="shared" si="1"/>
        <v>850</v>
      </c>
      <c r="E15" s="2">
        <v>700</v>
      </c>
      <c r="F15" s="2"/>
      <c r="G15" s="2">
        <v>150</v>
      </c>
      <c r="H15" s="2">
        <v>80</v>
      </c>
      <c r="I15" s="2">
        <f t="shared" si="4"/>
        <v>1500</v>
      </c>
      <c r="J15" s="2">
        <v>1400</v>
      </c>
      <c r="K15" s="2"/>
      <c r="L15" s="2">
        <v>100</v>
      </c>
      <c r="M15" s="2"/>
      <c r="N15" s="2"/>
      <c r="O15" s="2"/>
    </row>
    <row r="16" spans="1:15" ht="14.25">
      <c r="A16" s="33" t="s">
        <v>60</v>
      </c>
      <c r="B16" s="6" t="s">
        <v>8</v>
      </c>
      <c r="C16" s="2">
        <f>C17+C18</f>
        <v>12041</v>
      </c>
      <c r="D16" s="2">
        <f aca="true" t="shared" si="6" ref="D16:N16">D17+D18</f>
        <v>2646</v>
      </c>
      <c r="E16" s="2">
        <f t="shared" si="6"/>
        <v>974</v>
      </c>
      <c r="F16" s="2">
        <f t="shared" si="6"/>
        <v>926</v>
      </c>
      <c r="G16" s="2">
        <f t="shared" si="6"/>
        <v>746</v>
      </c>
      <c r="H16" s="2">
        <f t="shared" si="6"/>
        <v>746</v>
      </c>
      <c r="I16" s="2">
        <f t="shared" si="6"/>
        <v>9395</v>
      </c>
      <c r="J16" s="2">
        <f t="shared" si="6"/>
        <v>7821</v>
      </c>
      <c r="K16" s="2">
        <f t="shared" si="6"/>
        <v>4596</v>
      </c>
      <c r="L16" s="2">
        <f t="shared" si="6"/>
        <v>964</v>
      </c>
      <c r="M16" s="2">
        <f t="shared" si="6"/>
        <v>610</v>
      </c>
      <c r="N16" s="2">
        <f t="shared" si="6"/>
        <v>610</v>
      </c>
      <c r="O16" s="2">
        <v>117150</v>
      </c>
    </row>
    <row r="17" spans="1:15" ht="14.25">
      <c r="A17" s="34"/>
      <c r="B17" s="6" t="s">
        <v>15</v>
      </c>
      <c r="C17" s="2">
        <f>D17+I17</f>
        <v>2282</v>
      </c>
      <c r="D17" s="2">
        <f>E17+F17+G17</f>
        <v>1672</v>
      </c>
      <c r="E17" s="2"/>
      <c r="F17" s="2">
        <v>926</v>
      </c>
      <c r="G17" s="2">
        <v>746</v>
      </c>
      <c r="H17" s="2">
        <v>746</v>
      </c>
      <c r="I17" s="2">
        <f>J17+L17+M17</f>
        <v>610</v>
      </c>
      <c r="J17" s="2"/>
      <c r="K17" s="2"/>
      <c r="L17" s="2"/>
      <c r="M17" s="2">
        <v>610</v>
      </c>
      <c r="N17" s="2">
        <v>610</v>
      </c>
      <c r="O17" s="2"/>
    </row>
    <row r="18" spans="1:15" ht="14.25">
      <c r="A18" s="35"/>
      <c r="B18" s="6" t="s">
        <v>17</v>
      </c>
      <c r="C18" s="2">
        <f t="shared" si="0"/>
        <v>9759</v>
      </c>
      <c r="D18" s="2">
        <f t="shared" si="1"/>
        <v>974</v>
      </c>
      <c r="E18" s="2">
        <v>974</v>
      </c>
      <c r="F18" s="2"/>
      <c r="G18" s="2"/>
      <c r="H18" s="2"/>
      <c r="I18" s="2">
        <f t="shared" si="4"/>
        <v>8785</v>
      </c>
      <c r="J18" s="2">
        <v>7821</v>
      </c>
      <c r="K18" s="2">
        <v>4596</v>
      </c>
      <c r="L18" s="2">
        <v>964</v>
      </c>
      <c r="M18" s="2"/>
      <c r="N18" s="2"/>
      <c r="O18" s="2"/>
    </row>
    <row r="19" spans="1:15" ht="22.5" customHeight="1">
      <c r="A19" s="8" t="s">
        <v>61</v>
      </c>
      <c r="B19" s="6" t="s">
        <v>17</v>
      </c>
      <c r="C19" s="2">
        <f t="shared" si="0"/>
        <v>6253</v>
      </c>
      <c r="D19" s="2">
        <f t="shared" si="1"/>
        <v>2547</v>
      </c>
      <c r="E19" s="2">
        <v>502</v>
      </c>
      <c r="F19" s="2">
        <v>1745</v>
      </c>
      <c r="G19" s="2">
        <v>300</v>
      </c>
      <c r="H19" s="2">
        <v>160</v>
      </c>
      <c r="I19" s="2">
        <f t="shared" si="4"/>
        <v>3706</v>
      </c>
      <c r="J19" s="2">
        <v>3491</v>
      </c>
      <c r="K19" s="2"/>
      <c r="L19" s="2">
        <v>215</v>
      </c>
      <c r="M19" s="2"/>
      <c r="N19" s="2"/>
      <c r="O19" s="2">
        <v>24728</v>
      </c>
    </row>
    <row r="20" spans="1:15" ht="14.25">
      <c r="A20" s="30" t="s">
        <v>62</v>
      </c>
      <c r="B20" s="6" t="s">
        <v>4</v>
      </c>
      <c r="C20" s="2">
        <f>C21+C22</f>
        <v>581</v>
      </c>
      <c r="D20" s="2">
        <f aca="true" t="shared" si="7" ref="D20:L20">D21+D22</f>
        <v>581</v>
      </c>
      <c r="E20" s="2">
        <f t="shared" si="7"/>
        <v>221</v>
      </c>
      <c r="F20" s="2">
        <f t="shared" si="7"/>
        <v>360</v>
      </c>
      <c r="G20" s="2">
        <f t="shared" si="7"/>
        <v>0</v>
      </c>
      <c r="H20" s="2"/>
      <c r="I20" s="2">
        <f t="shared" si="7"/>
        <v>0</v>
      </c>
      <c r="J20" s="2">
        <f t="shared" si="7"/>
        <v>0</v>
      </c>
      <c r="K20" s="2"/>
      <c r="L20" s="2">
        <f t="shared" si="7"/>
        <v>0</v>
      </c>
      <c r="M20" s="2"/>
      <c r="N20" s="2"/>
      <c r="O20" s="2">
        <v>67000</v>
      </c>
    </row>
    <row r="21" spans="1:15" ht="14.25">
      <c r="A21" s="31"/>
      <c r="B21" s="6" t="s">
        <v>15</v>
      </c>
      <c r="C21" s="2">
        <f t="shared" si="0"/>
        <v>0</v>
      </c>
      <c r="D21" s="2">
        <f t="shared" si="1"/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4.25">
      <c r="A22" s="32"/>
      <c r="B22" s="6" t="s">
        <v>17</v>
      </c>
      <c r="C22" s="2">
        <f t="shared" si="0"/>
        <v>581</v>
      </c>
      <c r="D22" s="2">
        <f t="shared" si="1"/>
        <v>581</v>
      </c>
      <c r="E22" s="2">
        <v>221</v>
      </c>
      <c r="F22" s="2">
        <v>360</v>
      </c>
      <c r="G22" s="2"/>
      <c r="H22" s="2"/>
      <c r="I22" s="2">
        <f t="shared" si="4"/>
        <v>0</v>
      </c>
      <c r="J22" s="2"/>
      <c r="K22" s="2"/>
      <c r="L22" s="2"/>
      <c r="M22" s="2"/>
      <c r="N22" s="2"/>
      <c r="O22" s="2"/>
    </row>
    <row r="23" spans="1:15" ht="22.5" customHeight="1">
      <c r="A23" s="8" t="s">
        <v>63</v>
      </c>
      <c r="B23" s="6" t="s">
        <v>17</v>
      </c>
      <c r="C23" s="2">
        <f t="shared" si="0"/>
        <v>275</v>
      </c>
      <c r="D23" s="2">
        <f t="shared" si="1"/>
        <v>275</v>
      </c>
      <c r="E23" s="2"/>
      <c r="F23" s="2">
        <v>275</v>
      </c>
      <c r="G23" s="2"/>
      <c r="H23" s="2"/>
      <c r="I23" s="2">
        <f t="shared" si="4"/>
        <v>0</v>
      </c>
      <c r="J23" s="2"/>
      <c r="K23" s="2"/>
      <c r="L23" s="2"/>
      <c r="M23" s="2"/>
      <c r="N23" s="2"/>
      <c r="O23" s="2"/>
    </row>
    <row r="24" spans="1:15" ht="22.5" customHeight="1">
      <c r="A24" s="8" t="s">
        <v>64</v>
      </c>
      <c r="B24" s="6" t="s">
        <v>17</v>
      </c>
      <c r="C24" s="2">
        <f t="shared" si="0"/>
        <v>696</v>
      </c>
      <c r="D24" s="2">
        <f t="shared" si="1"/>
        <v>0</v>
      </c>
      <c r="E24" s="2"/>
      <c r="F24" s="2"/>
      <c r="G24" s="2"/>
      <c r="H24" s="2"/>
      <c r="I24" s="2">
        <f t="shared" si="4"/>
        <v>696</v>
      </c>
      <c r="J24" s="2">
        <v>650</v>
      </c>
      <c r="K24" s="2"/>
      <c r="L24" s="2">
        <v>46</v>
      </c>
      <c r="M24" s="2"/>
      <c r="N24" s="2"/>
      <c r="O24" s="2"/>
    </row>
    <row r="25" spans="1:15" ht="22.5" customHeight="1">
      <c r="A25" s="8" t="s">
        <v>66</v>
      </c>
      <c r="B25" s="6" t="s">
        <v>17</v>
      </c>
      <c r="C25" s="2">
        <f t="shared" si="0"/>
        <v>59</v>
      </c>
      <c r="D25" s="2">
        <f t="shared" si="1"/>
        <v>59</v>
      </c>
      <c r="E25" s="2"/>
      <c r="F25" s="2">
        <v>59</v>
      </c>
      <c r="G25" s="2"/>
      <c r="H25" s="2"/>
      <c r="I25" s="2">
        <f t="shared" si="4"/>
        <v>0</v>
      </c>
      <c r="J25" s="2"/>
      <c r="K25" s="2"/>
      <c r="L25" s="2"/>
      <c r="M25" s="2"/>
      <c r="N25" s="2"/>
      <c r="O25" s="2"/>
    </row>
    <row r="26" spans="1:15" ht="14.25">
      <c r="A26" s="8" t="s">
        <v>130</v>
      </c>
      <c r="B26" s="6" t="s">
        <v>17</v>
      </c>
      <c r="C26" s="2">
        <f t="shared" si="0"/>
        <v>2000</v>
      </c>
      <c r="D26" s="2">
        <f t="shared" si="1"/>
        <v>0</v>
      </c>
      <c r="E26" s="2"/>
      <c r="F26" s="2"/>
      <c r="G26" s="2"/>
      <c r="H26" s="2"/>
      <c r="I26" s="2">
        <v>2000</v>
      </c>
      <c r="J26" s="2">
        <v>2000</v>
      </c>
      <c r="K26" s="2"/>
      <c r="L26" s="2"/>
      <c r="M26" s="2"/>
      <c r="N26" s="2"/>
      <c r="O26" s="2"/>
    </row>
    <row r="27" spans="1:15" ht="14.25">
      <c r="A27" s="8" t="s">
        <v>131</v>
      </c>
      <c r="B27" s="6" t="s">
        <v>17</v>
      </c>
      <c r="C27" s="2">
        <f t="shared" si="0"/>
        <v>260</v>
      </c>
      <c r="D27" s="2">
        <f t="shared" si="1"/>
        <v>0</v>
      </c>
      <c r="E27" s="2"/>
      <c r="F27" s="2"/>
      <c r="G27" s="2"/>
      <c r="H27" s="2"/>
      <c r="I27" s="2">
        <f t="shared" si="4"/>
        <v>260</v>
      </c>
      <c r="J27" s="2">
        <v>260</v>
      </c>
      <c r="K27" s="2"/>
      <c r="L27" s="2"/>
      <c r="M27" s="2"/>
      <c r="N27" s="2"/>
      <c r="O27" s="2"/>
    </row>
  </sheetData>
  <sheetProtection/>
  <mergeCells count="20">
    <mergeCell ref="J5:K5"/>
    <mergeCell ref="M5:N5"/>
    <mergeCell ref="A7:A9"/>
    <mergeCell ref="F5:F6"/>
    <mergeCell ref="L5:L6"/>
    <mergeCell ref="A20:A22"/>
    <mergeCell ref="A13:A15"/>
    <mergeCell ref="E5:E6"/>
    <mergeCell ref="I5:I6"/>
    <mergeCell ref="A16:A18"/>
    <mergeCell ref="A2:O2"/>
    <mergeCell ref="A3:O3"/>
    <mergeCell ref="A4:A6"/>
    <mergeCell ref="B4:B6"/>
    <mergeCell ref="D4:H4"/>
    <mergeCell ref="I4:N4"/>
    <mergeCell ref="O4:O6"/>
    <mergeCell ref="C5:C6"/>
    <mergeCell ref="D5:D6"/>
    <mergeCell ref="G5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C29" sqref="C29:C30"/>
    </sheetView>
  </sheetViews>
  <sheetFormatPr defaultColWidth="9.00390625" defaultRowHeight="14.25"/>
  <cols>
    <col min="1" max="1" width="12.875" style="0" customWidth="1"/>
    <col min="2" max="15" width="7.75390625" style="0" customWidth="1"/>
  </cols>
  <sheetData>
    <row r="1" ht="20.25">
      <c r="A1" s="1" t="s">
        <v>0</v>
      </c>
    </row>
    <row r="2" spans="1:15" ht="27">
      <c r="A2" s="20" t="s">
        <v>210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4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4.25">
      <c r="A4" s="22" t="s">
        <v>2</v>
      </c>
      <c r="B4" s="22" t="s">
        <v>3</v>
      </c>
      <c r="C4" s="4" t="s">
        <v>4</v>
      </c>
      <c r="D4" s="22" t="s">
        <v>5</v>
      </c>
      <c r="E4" s="22"/>
      <c r="F4" s="22"/>
      <c r="G4" s="22"/>
      <c r="H4" s="22"/>
      <c r="I4" s="22" t="s">
        <v>6</v>
      </c>
      <c r="J4" s="22"/>
      <c r="K4" s="22"/>
      <c r="L4" s="22"/>
      <c r="M4" s="22"/>
      <c r="N4" s="22"/>
      <c r="O4" s="22" t="s">
        <v>7</v>
      </c>
    </row>
    <row r="5" spans="1:15" ht="14.25">
      <c r="A5" s="22"/>
      <c r="B5" s="22"/>
      <c r="C5" s="22" t="s">
        <v>8</v>
      </c>
      <c r="D5" s="22" t="s">
        <v>8</v>
      </c>
      <c r="E5" s="22" t="s">
        <v>68</v>
      </c>
      <c r="F5" s="22" t="s">
        <v>69</v>
      </c>
      <c r="G5" s="22" t="s">
        <v>9</v>
      </c>
      <c r="H5" s="22"/>
      <c r="I5" s="22" t="s">
        <v>8</v>
      </c>
      <c r="J5" s="22" t="s">
        <v>10</v>
      </c>
      <c r="K5" s="22"/>
      <c r="L5" s="22" t="s">
        <v>68</v>
      </c>
      <c r="M5" s="22" t="s">
        <v>9</v>
      </c>
      <c r="N5" s="22"/>
      <c r="O5" s="22"/>
    </row>
    <row r="6" spans="1:15" ht="40.5" customHeight="1">
      <c r="A6" s="22"/>
      <c r="B6" s="22"/>
      <c r="C6" s="22"/>
      <c r="D6" s="22"/>
      <c r="E6" s="22"/>
      <c r="F6" s="22"/>
      <c r="G6" s="4" t="s">
        <v>8</v>
      </c>
      <c r="H6" s="4" t="s">
        <v>11</v>
      </c>
      <c r="I6" s="22"/>
      <c r="J6" s="4" t="s">
        <v>8</v>
      </c>
      <c r="K6" s="4" t="s">
        <v>12</v>
      </c>
      <c r="L6" s="22"/>
      <c r="M6" s="4" t="s">
        <v>8</v>
      </c>
      <c r="N6" s="4" t="s">
        <v>13</v>
      </c>
      <c r="O6" s="22"/>
    </row>
    <row r="7" spans="1:15" ht="14.25">
      <c r="A7" s="23" t="s">
        <v>70</v>
      </c>
      <c r="B7" s="9" t="s">
        <v>71</v>
      </c>
      <c r="C7" s="2">
        <f>D7+I7</f>
        <v>7361</v>
      </c>
      <c r="D7" s="2">
        <f aca="true" t="shared" si="0" ref="D7:D17">E7+F7+G7</f>
        <v>4085</v>
      </c>
      <c r="E7" s="2">
        <f>E8+E9</f>
        <v>1103</v>
      </c>
      <c r="F7" s="2">
        <f>F8+F9</f>
        <v>1926</v>
      </c>
      <c r="G7" s="2">
        <f>G8+G9</f>
        <v>1056</v>
      </c>
      <c r="H7" s="2">
        <f>H8+H9</f>
        <v>656</v>
      </c>
      <c r="I7" s="2">
        <f>J7+L7+M7</f>
        <v>3276</v>
      </c>
      <c r="J7" s="2">
        <f>J8+J9</f>
        <v>2380</v>
      </c>
      <c r="K7" s="2">
        <f>K8+K9</f>
        <v>873</v>
      </c>
      <c r="L7" s="2">
        <f>L8+L9</f>
        <v>272</v>
      </c>
      <c r="M7" s="2">
        <f>M8+M9</f>
        <v>624</v>
      </c>
      <c r="N7" s="2">
        <f>N8+N9</f>
        <v>348</v>
      </c>
      <c r="O7" s="2">
        <f>SUM(O8:O32)</f>
        <v>688959</v>
      </c>
    </row>
    <row r="8" spans="1:15" ht="14.25">
      <c r="A8" s="23"/>
      <c r="B8" s="9" t="s">
        <v>31</v>
      </c>
      <c r="C8" s="2">
        <f aca="true" t="shared" si="1" ref="C8:C21">D8+I8</f>
        <v>897</v>
      </c>
      <c r="D8" s="2">
        <f t="shared" si="0"/>
        <v>678</v>
      </c>
      <c r="E8" s="2">
        <f>E16+E20+E23+E26+E29</f>
        <v>24</v>
      </c>
      <c r="F8" s="2">
        <f aca="true" t="shared" si="2" ref="F8:N8">F16+F20+F23+F26+F29</f>
        <v>326</v>
      </c>
      <c r="G8" s="2">
        <f t="shared" si="2"/>
        <v>328</v>
      </c>
      <c r="H8" s="2">
        <f t="shared" si="2"/>
        <v>278</v>
      </c>
      <c r="I8" s="2">
        <f t="shared" si="2"/>
        <v>219</v>
      </c>
      <c r="J8" s="2">
        <f t="shared" si="2"/>
        <v>0</v>
      </c>
      <c r="K8" s="2">
        <f t="shared" si="2"/>
        <v>0</v>
      </c>
      <c r="L8" s="2">
        <f t="shared" si="2"/>
        <v>35</v>
      </c>
      <c r="M8" s="2">
        <f t="shared" si="2"/>
        <v>184</v>
      </c>
      <c r="N8" s="2">
        <f t="shared" si="2"/>
        <v>0</v>
      </c>
      <c r="O8" s="2"/>
    </row>
    <row r="9" spans="1:15" ht="14.25">
      <c r="A9" s="23"/>
      <c r="B9" s="9" t="s">
        <v>32</v>
      </c>
      <c r="C9" s="2">
        <f t="shared" si="1"/>
        <v>6464</v>
      </c>
      <c r="D9" s="2">
        <f t="shared" si="0"/>
        <v>3407</v>
      </c>
      <c r="E9" s="2">
        <f>E12+E13+E14+E17+E21+E18+E24+E27+E30+E31+E32</f>
        <v>1079</v>
      </c>
      <c r="F9" s="2">
        <f aca="true" t="shared" si="3" ref="F9:N9">F12+F13+F14+F17+F21+F18+F24+F27+F30+F31+F32</f>
        <v>1600</v>
      </c>
      <c r="G9" s="2">
        <f t="shared" si="3"/>
        <v>728</v>
      </c>
      <c r="H9" s="2">
        <f t="shared" si="3"/>
        <v>378</v>
      </c>
      <c r="I9" s="2">
        <f t="shared" si="3"/>
        <v>3057</v>
      </c>
      <c r="J9" s="2">
        <f t="shared" si="3"/>
        <v>2380</v>
      </c>
      <c r="K9" s="2">
        <f t="shared" si="3"/>
        <v>873</v>
      </c>
      <c r="L9" s="2">
        <f t="shared" si="3"/>
        <v>237</v>
      </c>
      <c r="M9" s="2">
        <f t="shared" si="3"/>
        <v>440</v>
      </c>
      <c r="N9" s="2">
        <f t="shared" si="3"/>
        <v>348</v>
      </c>
      <c r="O9" s="2"/>
    </row>
    <row r="10" spans="1:15" ht="14.25">
      <c r="A10" s="6"/>
      <c r="B10" s="9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4.25">
      <c r="A11" s="6"/>
      <c r="B11" s="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4.25">
      <c r="A12" s="7" t="s">
        <v>211</v>
      </c>
      <c r="B12" s="9" t="s">
        <v>17</v>
      </c>
      <c r="C12" s="2">
        <v>2762</v>
      </c>
      <c r="D12" s="2">
        <v>620</v>
      </c>
      <c r="E12" s="2">
        <v>48</v>
      </c>
      <c r="F12" s="2">
        <v>478</v>
      </c>
      <c r="G12" s="2">
        <v>95</v>
      </c>
      <c r="H12" s="2">
        <v>95</v>
      </c>
      <c r="I12" s="2">
        <v>2142</v>
      </c>
      <c r="J12" s="2">
        <v>1756</v>
      </c>
      <c r="K12" s="2">
        <v>873</v>
      </c>
      <c r="L12" s="2">
        <v>39</v>
      </c>
      <c r="M12" s="2">
        <v>347</v>
      </c>
      <c r="N12" s="2">
        <v>255</v>
      </c>
      <c r="O12" s="2">
        <v>678008</v>
      </c>
    </row>
    <row r="13" spans="1:15" ht="14.25">
      <c r="A13" s="7" t="s">
        <v>132</v>
      </c>
      <c r="B13" s="9" t="s">
        <v>17</v>
      </c>
      <c r="C13" s="2">
        <v>227</v>
      </c>
      <c r="D13" s="2">
        <v>76</v>
      </c>
      <c r="E13" s="2"/>
      <c r="F13" s="2">
        <v>26</v>
      </c>
      <c r="G13" s="2">
        <v>50</v>
      </c>
      <c r="H13" s="2"/>
      <c r="I13" s="2">
        <v>151</v>
      </c>
      <c r="J13" s="2">
        <v>115</v>
      </c>
      <c r="K13" s="2"/>
      <c r="L13" s="2">
        <v>25</v>
      </c>
      <c r="M13" s="2">
        <v>11</v>
      </c>
      <c r="N13" s="2">
        <v>11</v>
      </c>
      <c r="O13" s="2"/>
    </row>
    <row r="14" spans="1:15" ht="14.25">
      <c r="A14" s="7" t="s">
        <v>212</v>
      </c>
      <c r="B14" s="9" t="s">
        <v>17</v>
      </c>
      <c r="C14" s="2">
        <f t="shared" si="1"/>
        <v>200</v>
      </c>
      <c r="D14" s="2">
        <f t="shared" si="0"/>
        <v>200</v>
      </c>
      <c r="E14" s="2">
        <v>200</v>
      </c>
      <c r="F14" s="2">
        <v>0</v>
      </c>
      <c r="G14" s="2"/>
      <c r="H14" s="2"/>
      <c r="I14" s="2">
        <f>J14+L14+M14</f>
        <v>0</v>
      </c>
      <c r="J14" s="2"/>
      <c r="K14" s="2"/>
      <c r="L14" s="2"/>
      <c r="M14" s="2"/>
      <c r="N14" s="2"/>
      <c r="O14" s="2"/>
    </row>
    <row r="15" spans="1:15" ht="14.25">
      <c r="A15" s="25" t="s">
        <v>133</v>
      </c>
      <c r="B15" s="9" t="s">
        <v>8</v>
      </c>
      <c r="C15" s="2">
        <f t="shared" si="1"/>
        <v>643</v>
      </c>
      <c r="D15" s="2">
        <f t="shared" si="0"/>
        <v>0</v>
      </c>
      <c r="E15" s="2">
        <f>E17+E16</f>
        <v>0</v>
      </c>
      <c r="F15" s="2">
        <f aca="true" t="shared" si="4" ref="F15:N15">F17+F16</f>
        <v>0</v>
      </c>
      <c r="G15" s="2">
        <f t="shared" si="4"/>
        <v>0</v>
      </c>
      <c r="H15" s="2">
        <f t="shared" si="4"/>
        <v>0</v>
      </c>
      <c r="I15" s="2">
        <f>J15+L15+M15</f>
        <v>643</v>
      </c>
      <c r="J15" s="2">
        <f t="shared" si="4"/>
        <v>495</v>
      </c>
      <c r="K15" s="2">
        <f t="shared" si="4"/>
        <v>0</v>
      </c>
      <c r="L15" s="2">
        <f t="shared" si="4"/>
        <v>94</v>
      </c>
      <c r="M15" s="2">
        <f t="shared" si="4"/>
        <v>54</v>
      </c>
      <c r="N15" s="2">
        <f t="shared" si="4"/>
        <v>9</v>
      </c>
      <c r="O15" s="2">
        <v>1500</v>
      </c>
    </row>
    <row r="16" spans="1:15" ht="14.25">
      <c r="A16" s="26"/>
      <c r="B16" s="9" t="s">
        <v>15</v>
      </c>
      <c r="C16" s="2">
        <f t="shared" si="1"/>
        <v>45</v>
      </c>
      <c r="D16" s="2">
        <f t="shared" si="0"/>
        <v>0</v>
      </c>
      <c r="E16" s="2"/>
      <c r="F16" s="2"/>
      <c r="G16" s="2"/>
      <c r="H16" s="2"/>
      <c r="I16" s="2">
        <f>J16+L16+M16</f>
        <v>45</v>
      </c>
      <c r="J16" s="2"/>
      <c r="K16" s="2"/>
      <c r="L16" s="2"/>
      <c r="M16" s="2">
        <v>45</v>
      </c>
      <c r="N16" s="2"/>
      <c r="O16" s="2"/>
    </row>
    <row r="17" spans="1:15" ht="14.25">
      <c r="A17" s="27"/>
      <c r="B17" s="9" t="s">
        <v>17</v>
      </c>
      <c r="C17" s="2">
        <f t="shared" si="1"/>
        <v>598</v>
      </c>
      <c r="D17" s="2">
        <f t="shared" si="0"/>
        <v>0</v>
      </c>
      <c r="E17" s="2"/>
      <c r="F17" s="2"/>
      <c r="G17" s="2"/>
      <c r="H17" s="2"/>
      <c r="I17" s="2">
        <f>J17+L17+M17</f>
        <v>598</v>
      </c>
      <c r="J17" s="2">
        <v>495</v>
      </c>
      <c r="K17" s="2"/>
      <c r="L17" s="2">
        <v>94</v>
      </c>
      <c r="M17" s="2">
        <v>9</v>
      </c>
      <c r="N17" s="2">
        <v>9</v>
      </c>
      <c r="O17" s="2"/>
    </row>
    <row r="18" spans="1:15" ht="14.25">
      <c r="A18" s="7" t="s">
        <v>213</v>
      </c>
      <c r="B18" s="9" t="s">
        <v>32</v>
      </c>
      <c r="C18" s="2">
        <f t="shared" si="1"/>
        <v>0</v>
      </c>
      <c r="D18" s="2">
        <f>E18+F18+G18</f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>
        <v>500</v>
      </c>
    </row>
    <row r="19" spans="1:15" ht="14.25" customHeight="1">
      <c r="A19" s="25" t="s">
        <v>214</v>
      </c>
      <c r="B19" s="9" t="s">
        <v>30</v>
      </c>
      <c r="C19" s="2">
        <f t="shared" si="1"/>
        <v>227</v>
      </c>
      <c r="D19" s="2">
        <f>D20+D21</f>
        <v>227</v>
      </c>
      <c r="E19" s="2"/>
      <c r="F19" s="2">
        <f>F20+F21</f>
        <v>121</v>
      </c>
      <c r="G19" s="2">
        <f>G20+G21</f>
        <v>106</v>
      </c>
      <c r="H19" s="2">
        <f>H20+H21</f>
        <v>106</v>
      </c>
      <c r="I19" s="2"/>
      <c r="J19" s="2"/>
      <c r="K19" s="2"/>
      <c r="L19" s="2"/>
      <c r="M19" s="2"/>
      <c r="N19" s="2"/>
      <c r="O19" s="2">
        <v>700</v>
      </c>
    </row>
    <row r="20" spans="1:15" ht="14.25">
      <c r="A20" s="26"/>
      <c r="B20" s="9" t="s">
        <v>31</v>
      </c>
      <c r="C20" s="2">
        <f t="shared" si="1"/>
        <v>106</v>
      </c>
      <c r="D20" s="2">
        <f>E20+F20+G20</f>
        <v>106</v>
      </c>
      <c r="E20" s="2"/>
      <c r="F20" s="2"/>
      <c r="G20" s="2">
        <v>106</v>
      </c>
      <c r="H20" s="2">
        <v>106</v>
      </c>
      <c r="I20" s="2"/>
      <c r="J20" s="2"/>
      <c r="K20" s="2"/>
      <c r="L20" s="2"/>
      <c r="M20" s="2"/>
      <c r="N20" s="2"/>
      <c r="O20" s="2"/>
    </row>
    <row r="21" spans="1:15" ht="18.75" customHeight="1">
      <c r="A21" s="27"/>
      <c r="B21" s="9" t="s">
        <v>32</v>
      </c>
      <c r="C21" s="2">
        <f t="shared" si="1"/>
        <v>121</v>
      </c>
      <c r="D21" s="2">
        <f>E21+F21+G21</f>
        <v>121</v>
      </c>
      <c r="E21" s="2"/>
      <c r="F21" s="2">
        <v>121</v>
      </c>
      <c r="G21" s="2"/>
      <c r="H21" s="2"/>
      <c r="I21" s="2"/>
      <c r="J21" s="2"/>
      <c r="K21" s="2"/>
      <c r="L21" s="2"/>
      <c r="M21" s="2"/>
      <c r="N21" s="2"/>
      <c r="O21" s="2"/>
    </row>
    <row r="22" spans="1:15" ht="14.25" customHeight="1">
      <c r="A22" s="25" t="s">
        <v>215</v>
      </c>
      <c r="B22" s="4" t="s">
        <v>200</v>
      </c>
      <c r="C22" s="2">
        <f>C23+C24</f>
        <v>321</v>
      </c>
      <c r="D22" s="2">
        <f>D23+D24</f>
        <v>321</v>
      </c>
      <c r="E22" s="2">
        <f aca="true" t="shared" si="5" ref="E22:N22">E23+E24</f>
        <v>0</v>
      </c>
      <c r="F22" s="2">
        <f t="shared" si="5"/>
        <v>121</v>
      </c>
      <c r="G22" s="2">
        <f t="shared" si="5"/>
        <v>200</v>
      </c>
      <c r="H22" s="2">
        <f t="shared" si="5"/>
        <v>50</v>
      </c>
      <c r="I22" s="2">
        <f t="shared" si="5"/>
        <v>0</v>
      </c>
      <c r="J22" s="2">
        <f t="shared" si="5"/>
        <v>0</v>
      </c>
      <c r="K22" s="2">
        <f t="shared" si="5"/>
        <v>0</v>
      </c>
      <c r="L22" s="2">
        <f t="shared" si="5"/>
        <v>0</v>
      </c>
      <c r="M22" s="2">
        <f t="shared" si="5"/>
        <v>0</v>
      </c>
      <c r="N22" s="2">
        <f t="shared" si="5"/>
        <v>0</v>
      </c>
      <c r="O22" s="2">
        <v>2000</v>
      </c>
    </row>
    <row r="23" spans="1:15" ht="14.25">
      <c r="A23" s="26"/>
      <c r="B23" s="4" t="s">
        <v>15</v>
      </c>
      <c r="C23" s="2">
        <f>D23+I23</f>
        <v>221</v>
      </c>
      <c r="D23" s="2">
        <f>E23+F23+G23</f>
        <v>221</v>
      </c>
      <c r="E23" s="2"/>
      <c r="F23" s="2">
        <v>121</v>
      </c>
      <c r="G23" s="2">
        <v>100</v>
      </c>
      <c r="H23" s="2">
        <v>50</v>
      </c>
      <c r="I23" s="2"/>
      <c r="J23" s="2"/>
      <c r="K23" s="2"/>
      <c r="L23" s="2"/>
      <c r="M23" s="2"/>
      <c r="N23" s="2"/>
      <c r="O23" s="2"/>
    </row>
    <row r="24" spans="1:15" ht="14.25">
      <c r="A24" s="27"/>
      <c r="B24" s="4" t="s">
        <v>17</v>
      </c>
      <c r="C24" s="2">
        <f>D24+I24</f>
        <v>100</v>
      </c>
      <c r="D24" s="2">
        <f>E24+F24+G24</f>
        <v>100</v>
      </c>
      <c r="E24" s="2"/>
      <c r="F24" s="2"/>
      <c r="G24" s="2">
        <v>100</v>
      </c>
      <c r="H24" s="2"/>
      <c r="I24" s="2"/>
      <c r="J24" s="2"/>
      <c r="K24" s="2"/>
      <c r="L24" s="2"/>
      <c r="M24" s="2"/>
      <c r="N24" s="2"/>
      <c r="O24" s="2"/>
    </row>
    <row r="25" spans="1:15" ht="14.25">
      <c r="A25" s="25" t="s">
        <v>216</v>
      </c>
      <c r="B25" s="9" t="s">
        <v>30</v>
      </c>
      <c r="C25" s="2">
        <f>C26+C27</f>
        <v>695</v>
      </c>
      <c r="D25" s="2">
        <f aca="true" t="shared" si="6" ref="D25:N25">D26+D27</f>
        <v>349</v>
      </c>
      <c r="E25" s="2">
        <f t="shared" si="6"/>
        <v>0</v>
      </c>
      <c r="F25" s="2">
        <f t="shared" si="6"/>
        <v>271</v>
      </c>
      <c r="G25" s="2">
        <f t="shared" si="6"/>
        <v>78</v>
      </c>
      <c r="H25" s="2">
        <f t="shared" si="6"/>
        <v>78</v>
      </c>
      <c r="I25" s="2">
        <f t="shared" si="6"/>
        <v>203</v>
      </c>
      <c r="J25" s="2"/>
      <c r="K25" s="2">
        <f t="shared" si="6"/>
        <v>0</v>
      </c>
      <c r="L25" s="2">
        <f t="shared" si="6"/>
        <v>43</v>
      </c>
      <c r="M25" s="2">
        <f t="shared" si="6"/>
        <v>160</v>
      </c>
      <c r="N25" s="2">
        <f t="shared" si="6"/>
        <v>21</v>
      </c>
      <c r="O25" s="2"/>
    </row>
    <row r="26" spans="1:15" ht="14.25">
      <c r="A26" s="26"/>
      <c r="B26" s="9" t="s">
        <v>31</v>
      </c>
      <c r="C26" s="2">
        <v>579</v>
      </c>
      <c r="D26" s="2">
        <v>262</v>
      </c>
      <c r="E26" s="2"/>
      <c r="F26" s="2">
        <v>184</v>
      </c>
      <c r="G26" s="2">
        <v>78</v>
      </c>
      <c r="H26" s="2">
        <v>78</v>
      </c>
      <c r="I26" s="2">
        <f>J26+L26+M26</f>
        <v>174</v>
      </c>
      <c r="J26" s="2"/>
      <c r="K26" s="2"/>
      <c r="L26" s="2">
        <v>35</v>
      </c>
      <c r="M26" s="2">
        <v>139</v>
      </c>
      <c r="N26" s="2"/>
      <c r="O26" s="2"/>
    </row>
    <row r="27" spans="1:15" ht="14.25">
      <c r="A27" s="27"/>
      <c r="B27" s="9" t="s">
        <v>32</v>
      </c>
      <c r="C27" s="2">
        <v>116</v>
      </c>
      <c r="D27" s="2">
        <v>87</v>
      </c>
      <c r="E27" s="2"/>
      <c r="F27" s="2">
        <v>87</v>
      </c>
      <c r="G27" s="2"/>
      <c r="H27" s="2"/>
      <c r="I27" s="2">
        <f>J27+L27+M27</f>
        <v>29</v>
      </c>
      <c r="J27" s="2"/>
      <c r="K27" s="2"/>
      <c r="L27" s="2">
        <v>8</v>
      </c>
      <c r="M27" s="2">
        <v>21</v>
      </c>
      <c r="N27" s="2">
        <v>21</v>
      </c>
      <c r="O27" s="2"/>
    </row>
    <row r="28" spans="1:15" ht="14.25">
      <c r="A28" s="25" t="s">
        <v>217</v>
      </c>
      <c r="B28" s="4" t="s">
        <v>200</v>
      </c>
      <c r="C28" s="2">
        <f>C29+C30</f>
        <v>255</v>
      </c>
      <c r="D28" s="2">
        <f aca="true" t="shared" si="7" ref="D28:N28">D29+D30</f>
        <v>119</v>
      </c>
      <c r="E28" s="2">
        <f t="shared" si="7"/>
        <v>24</v>
      </c>
      <c r="F28" s="2">
        <f t="shared" si="7"/>
        <v>51</v>
      </c>
      <c r="G28" s="2">
        <f t="shared" si="7"/>
        <v>44</v>
      </c>
      <c r="H28" s="2">
        <f t="shared" si="7"/>
        <v>44</v>
      </c>
      <c r="I28" s="2">
        <f t="shared" si="7"/>
        <v>137</v>
      </c>
      <c r="J28" s="2">
        <f t="shared" si="7"/>
        <v>14</v>
      </c>
      <c r="K28" s="2">
        <f t="shared" si="7"/>
        <v>0</v>
      </c>
      <c r="L28" s="2">
        <f t="shared" si="7"/>
        <v>71</v>
      </c>
      <c r="M28" s="2">
        <f t="shared" si="7"/>
        <v>52</v>
      </c>
      <c r="N28" s="2">
        <f t="shared" si="7"/>
        <v>52</v>
      </c>
      <c r="O28" s="2"/>
    </row>
    <row r="29" spans="1:15" ht="14.25">
      <c r="A29" s="26"/>
      <c r="B29" s="4" t="s">
        <v>15</v>
      </c>
      <c r="C29" s="2">
        <v>89</v>
      </c>
      <c r="D29" s="2">
        <v>89</v>
      </c>
      <c r="E29" s="2">
        <v>24</v>
      </c>
      <c r="F29" s="2">
        <v>21</v>
      </c>
      <c r="G29" s="2">
        <v>44</v>
      </c>
      <c r="H29" s="2">
        <v>44</v>
      </c>
      <c r="I29" s="2"/>
      <c r="J29" s="2"/>
      <c r="K29" s="2"/>
      <c r="L29" s="2"/>
      <c r="M29" s="2"/>
      <c r="N29" s="2"/>
      <c r="O29" s="2"/>
    </row>
    <row r="30" spans="1:15" ht="14.25">
      <c r="A30" s="27"/>
      <c r="B30" s="4" t="s">
        <v>17</v>
      </c>
      <c r="C30" s="2">
        <v>166</v>
      </c>
      <c r="D30" s="2">
        <v>30</v>
      </c>
      <c r="E30" s="2"/>
      <c r="F30" s="2">
        <v>30</v>
      </c>
      <c r="G30" s="2"/>
      <c r="H30" s="2"/>
      <c r="I30" s="2">
        <v>137</v>
      </c>
      <c r="J30" s="2">
        <v>14</v>
      </c>
      <c r="K30" s="2"/>
      <c r="L30" s="2">
        <v>71</v>
      </c>
      <c r="M30" s="2">
        <v>52</v>
      </c>
      <c r="N30" s="2">
        <v>52</v>
      </c>
      <c r="O30" s="2"/>
    </row>
    <row r="31" spans="1:15" ht="14.25">
      <c r="A31" s="7" t="s">
        <v>218</v>
      </c>
      <c r="B31" s="4" t="s">
        <v>17</v>
      </c>
      <c r="C31" s="2">
        <v>407</v>
      </c>
      <c r="D31" s="2">
        <v>407</v>
      </c>
      <c r="E31" s="2">
        <v>99</v>
      </c>
      <c r="F31" s="2">
        <v>25</v>
      </c>
      <c r="G31" s="2">
        <v>283</v>
      </c>
      <c r="H31" s="2">
        <v>283</v>
      </c>
      <c r="I31" s="2"/>
      <c r="J31" s="2"/>
      <c r="K31" s="2"/>
      <c r="L31" s="2"/>
      <c r="M31" s="2"/>
      <c r="N31" s="2"/>
      <c r="O31" s="2">
        <v>3251</v>
      </c>
    </row>
    <row r="32" spans="1:15" ht="14.25">
      <c r="A32" s="7" t="s">
        <v>219</v>
      </c>
      <c r="B32" s="4" t="s">
        <v>17</v>
      </c>
      <c r="C32" s="2">
        <v>1765</v>
      </c>
      <c r="D32" s="2">
        <v>1765</v>
      </c>
      <c r="E32" s="2">
        <v>732</v>
      </c>
      <c r="F32" s="2">
        <v>833</v>
      </c>
      <c r="G32" s="2">
        <v>200</v>
      </c>
      <c r="H32" s="2"/>
      <c r="I32" s="2"/>
      <c r="J32" s="2"/>
      <c r="K32" s="2"/>
      <c r="L32" s="2"/>
      <c r="M32" s="2"/>
      <c r="N32" s="2"/>
      <c r="O32" s="2">
        <v>3000</v>
      </c>
    </row>
  </sheetData>
  <sheetProtection/>
  <mergeCells count="22">
    <mergeCell ref="A25:A27"/>
    <mergeCell ref="A19:A21"/>
    <mergeCell ref="E5:E6"/>
    <mergeCell ref="A7:A9"/>
    <mergeCell ref="D5:D6"/>
    <mergeCell ref="A22:A24"/>
    <mergeCell ref="L5:L6"/>
    <mergeCell ref="A15:A17"/>
    <mergeCell ref="J5:K5"/>
    <mergeCell ref="F5:F6"/>
    <mergeCell ref="G5:H5"/>
    <mergeCell ref="I5:I6"/>
    <mergeCell ref="A28:A30"/>
    <mergeCell ref="A2:O2"/>
    <mergeCell ref="A3:O3"/>
    <mergeCell ref="A4:A6"/>
    <mergeCell ref="B4:B6"/>
    <mergeCell ref="D4:H4"/>
    <mergeCell ref="I4:N4"/>
    <mergeCell ref="O4:O6"/>
    <mergeCell ref="C5:C6"/>
    <mergeCell ref="M5:N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C8" sqref="C8:C12"/>
    </sheetView>
  </sheetViews>
  <sheetFormatPr defaultColWidth="9.00390625" defaultRowHeight="14.25"/>
  <cols>
    <col min="1" max="1" width="13.50390625" style="0" customWidth="1"/>
    <col min="2" max="15" width="7.75390625" style="0" customWidth="1"/>
  </cols>
  <sheetData>
    <row r="1" ht="20.25">
      <c r="A1" s="1" t="s">
        <v>0</v>
      </c>
    </row>
    <row r="2" spans="1:15" ht="27">
      <c r="A2" s="20" t="s">
        <v>210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4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4.25">
      <c r="A4" s="22" t="s">
        <v>2</v>
      </c>
      <c r="B4" s="22" t="s">
        <v>3</v>
      </c>
      <c r="C4" s="4" t="s">
        <v>4</v>
      </c>
      <c r="D4" s="22" t="s">
        <v>5</v>
      </c>
      <c r="E4" s="22"/>
      <c r="F4" s="22"/>
      <c r="G4" s="22"/>
      <c r="H4" s="22"/>
      <c r="I4" s="22" t="s">
        <v>6</v>
      </c>
      <c r="J4" s="22"/>
      <c r="K4" s="22"/>
      <c r="L4" s="22"/>
      <c r="M4" s="22"/>
      <c r="N4" s="22"/>
      <c r="O4" s="22" t="s">
        <v>7</v>
      </c>
    </row>
    <row r="5" spans="1:15" ht="14.25">
      <c r="A5" s="22"/>
      <c r="B5" s="22"/>
      <c r="C5" s="22" t="s">
        <v>8</v>
      </c>
      <c r="D5" s="22" t="s">
        <v>8</v>
      </c>
      <c r="E5" s="22" t="s">
        <v>68</v>
      </c>
      <c r="F5" s="22" t="s">
        <v>69</v>
      </c>
      <c r="G5" s="22" t="s">
        <v>9</v>
      </c>
      <c r="H5" s="22"/>
      <c r="I5" s="22" t="s">
        <v>8</v>
      </c>
      <c r="J5" s="22" t="s">
        <v>10</v>
      </c>
      <c r="K5" s="22"/>
      <c r="L5" s="22" t="s">
        <v>68</v>
      </c>
      <c r="M5" s="22" t="s">
        <v>9</v>
      </c>
      <c r="N5" s="22"/>
      <c r="O5" s="22"/>
    </row>
    <row r="6" spans="1:15" ht="36" customHeight="1">
      <c r="A6" s="28"/>
      <c r="B6" s="28"/>
      <c r="C6" s="28"/>
      <c r="D6" s="28"/>
      <c r="E6" s="28"/>
      <c r="F6" s="28"/>
      <c r="G6" s="5" t="s">
        <v>8</v>
      </c>
      <c r="H6" s="5" t="s">
        <v>11</v>
      </c>
      <c r="I6" s="28"/>
      <c r="J6" s="5" t="s">
        <v>8</v>
      </c>
      <c r="K6" s="5" t="s">
        <v>12</v>
      </c>
      <c r="L6" s="28"/>
      <c r="M6" s="5" t="s">
        <v>8</v>
      </c>
      <c r="N6" s="5" t="s">
        <v>13</v>
      </c>
      <c r="O6" s="28"/>
    </row>
    <row r="7" spans="1:15" ht="14.25">
      <c r="A7" s="4" t="s">
        <v>73</v>
      </c>
      <c r="B7" s="6" t="s">
        <v>17</v>
      </c>
      <c r="C7" s="10">
        <f aca="true" t="shared" si="0" ref="C7:C12">D7+I7</f>
        <v>14118</v>
      </c>
      <c r="D7" s="10">
        <f aca="true" t="shared" si="1" ref="D7:D12">E7+F7+G7</f>
        <v>3020</v>
      </c>
      <c r="E7" s="10">
        <f aca="true" t="shared" si="2" ref="E7:O7">SUM(E8:E12)</f>
        <v>1875</v>
      </c>
      <c r="F7" s="10">
        <f t="shared" si="2"/>
        <v>1035</v>
      </c>
      <c r="G7" s="10">
        <f t="shared" si="2"/>
        <v>110</v>
      </c>
      <c r="H7" s="10">
        <f t="shared" si="2"/>
        <v>0</v>
      </c>
      <c r="I7" s="10">
        <f t="shared" si="2"/>
        <v>11098</v>
      </c>
      <c r="J7" s="10">
        <f t="shared" si="2"/>
        <v>10366</v>
      </c>
      <c r="K7" s="10">
        <f t="shared" si="2"/>
        <v>0</v>
      </c>
      <c r="L7" s="10">
        <f t="shared" si="2"/>
        <v>632</v>
      </c>
      <c r="M7" s="10">
        <f t="shared" si="2"/>
        <v>100</v>
      </c>
      <c r="N7" s="10">
        <f t="shared" si="2"/>
        <v>0</v>
      </c>
      <c r="O7" s="10">
        <f t="shared" si="2"/>
        <v>200</v>
      </c>
    </row>
    <row r="8" spans="1:15" ht="14.25">
      <c r="A8" s="8" t="s">
        <v>134</v>
      </c>
      <c r="B8" s="6" t="s">
        <v>17</v>
      </c>
      <c r="C8" s="10">
        <f t="shared" si="0"/>
        <v>8864</v>
      </c>
      <c r="D8" s="10">
        <f t="shared" si="1"/>
        <v>435</v>
      </c>
      <c r="E8" s="10">
        <v>275</v>
      </c>
      <c r="F8" s="10">
        <v>150</v>
      </c>
      <c r="G8" s="10">
        <v>10</v>
      </c>
      <c r="H8" s="10"/>
      <c r="I8" s="10">
        <f>J8+L8+M8</f>
        <v>8429</v>
      </c>
      <c r="J8" s="10">
        <v>8297</v>
      </c>
      <c r="K8" s="10"/>
      <c r="L8" s="10">
        <v>132</v>
      </c>
      <c r="M8" s="10"/>
      <c r="N8" s="10"/>
      <c r="O8" s="10"/>
    </row>
    <row r="9" spans="1:15" ht="14.25">
      <c r="A9" s="8" t="s">
        <v>135</v>
      </c>
      <c r="B9" s="6" t="s">
        <v>17</v>
      </c>
      <c r="C9" s="10">
        <f t="shared" si="0"/>
        <v>800</v>
      </c>
      <c r="D9" s="10">
        <f t="shared" si="1"/>
        <v>800</v>
      </c>
      <c r="E9" s="10">
        <v>600</v>
      </c>
      <c r="F9" s="10">
        <v>200</v>
      </c>
      <c r="G9" s="10"/>
      <c r="H9" s="10"/>
      <c r="I9" s="10">
        <f>J9+L9+M9</f>
        <v>0</v>
      </c>
      <c r="J9" s="10"/>
      <c r="K9" s="10"/>
      <c r="L9" s="10"/>
      <c r="M9" s="10"/>
      <c r="N9" s="10"/>
      <c r="O9" s="10">
        <v>200</v>
      </c>
    </row>
    <row r="10" spans="1:15" ht="14.25">
      <c r="A10" s="8" t="s">
        <v>136</v>
      </c>
      <c r="B10" s="6" t="s">
        <v>17</v>
      </c>
      <c r="C10" s="10">
        <f t="shared" si="0"/>
        <v>1900</v>
      </c>
      <c r="D10" s="10">
        <f t="shared" si="1"/>
        <v>1100</v>
      </c>
      <c r="E10" s="10">
        <v>700</v>
      </c>
      <c r="F10" s="10">
        <v>300</v>
      </c>
      <c r="G10" s="10">
        <v>100</v>
      </c>
      <c r="H10" s="10"/>
      <c r="I10" s="10">
        <f>J10+L10+M10</f>
        <v>800</v>
      </c>
      <c r="J10" s="10">
        <v>300</v>
      </c>
      <c r="K10" s="10"/>
      <c r="L10" s="10">
        <v>400</v>
      </c>
      <c r="M10" s="10">
        <v>100</v>
      </c>
      <c r="N10" s="10"/>
      <c r="O10" s="10"/>
    </row>
    <row r="11" spans="1:15" ht="14.25">
      <c r="A11" s="7" t="s">
        <v>137</v>
      </c>
      <c r="B11" s="6" t="s">
        <v>17</v>
      </c>
      <c r="C11" s="10">
        <f t="shared" si="0"/>
        <v>2354</v>
      </c>
      <c r="D11" s="10">
        <f t="shared" si="1"/>
        <v>485</v>
      </c>
      <c r="E11" s="10">
        <v>100</v>
      </c>
      <c r="F11" s="10">
        <v>385</v>
      </c>
      <c r="G11" s="10"/>
      <c r="H11" s="10"/>
      <c r="I11" s="10">
        <f>J11+L11+M11</f>
        <v>1869</v>
      </c>
      <c r="J11" s="10">
        <v>1769</v>
      </c>
      <c r="K11" s="10"/>
      <c r="L11" s="10">
        <v>100</v>
      </c>
      <c r="M11" s="10"/>
      <c r="N11" s="10"/>
      <c r="O11" s="10"/>
    </row>
    <row r="12" spans="1:15" ht="14.25">
      <c r="A12" s="8" t="s">
        <v>194</v>
      </c>
      <c r="B12" s="6" t="s">
        <v>17</v>
      </c>
      <c r="C12" s="10">
        <f t="shared" si="0"/>
        <v>200</v>
      </c>
      <c r="D12" s="10">
        <f t="shared" si="1"/>
        <v>200</v>
      </c>
      <c r="E12" s="10">
        <v>200</v>
      </c>
      <c r="F12" s="10"/>
      <c r="G12" s="10"/>
      <c r="H12" s="10"/>
      <c r="I12" s="10">
        <f>J12+L12+M12</f>
        <v>0</v>
      </c>
      <c r="J12" s="10"/>
      <c r="K12" s="10"/>
      <c r="L12" s="10"/>
      <c r="M12" s="10"/>
      <c r="N12" s="10"/>
      <c r="O12" s="10"/>
    </row>
    <row r="13" spans="4:7" ht="14.25">
      <c r="D13" s="3"/>
      <c r="E13" s="3"/>
      <c r="F13" s="12"/>
      <c r="G13" s="3"/>
    </row>
    <row r="14" spans="4:7" ht="14.25">
      <c r="D14" s="3"/>
      <c r="E14" s="3"/>
      <c r="F14" s="3"/>
      <c r="G14" s="3"/>
    </row>
  </sheetData>
  <sheetProtection/>
  <mergeCells count="16">
    <mergeCell ref="A2:O2"/>
    <mergeCell ref="A3:O3"/>
    <mergeCell ref="A4:A6"/>
    <mergeCell ref="B4:B6"/>
    <mergeCell ref="D4:H4"/>
    <mergeCell ref="I4:N4"/>
    <mergeCell ref="O4:O6"/>
    <mergeCell ref="C5:C6"/>
    <mergeCell ref="D5:D6"/>
    <mergeCell ref="E5:E6"/>
    <mergeCell ref="L5:L6"/>
    <mergeCell ref="M5:N5"/>
    <mergeCell ref="F5:F6"/>
    <mergeCell ref="G5:H5"/>
    <mergeCell ref="I5:I6"/>
    <mergeCell ref="J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C8" sqref="C8:C16"/>
    </sheetView>
  </sheetViews>
  <sheetFormatPr defaultColWidth="9.00390625" defaultRowHeight="14.25"/>
  <cols>
    <col min="1" max="1" width="14.125" style="0" customWidth="1"/>
    <col min="2" max="15" width="7.625" style="0" customWidth="1"/>
  </cols>
  <sheetData>
    <row r="1" ht="20.25">
      <c r="A1" s="1" t="s">
        <v>0</v>
      </c>
    </row>
    <row r="2" spans="1:15" ht="27">
      <c r="A2" s="20" t="s">
        <v>210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4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4.25">
      <c r="A4" s="22" t="s">
        <v>2</v>
      </c>
      <c r="B4" s="22" t="s">
        <v>3</v>
      </c>
      <c r="C4" s="4" t="s">
        <v>4</v>
      </c>
      <c r="D4" s="22" t="s">
        <v>5</v>
      </c>
      <c r="E4" s="22"/>
      <c r="F4" s="22"/>
      <c r="G4" s="22"/>
      <c r="H4" s="22"/>
      <c r="I4" s="22" t="s">
        <v>6</v>
      </c>
      <c r="J4" s="22"/>
      <c r="K4" s="22"/>
      <c r="L4" s="22"/>
      <c r="M4" s="22"/>
      <c r="N4" s="22"/>
      <c r="O4" s="22" t="s">
        <v>7</v>
      </c>
    </row>
    <row r="5" spans="1:15" ht="14.25">
      <c r="A5" s="22"/>
      <c r="B5" s="22"/>
      <c r="C5" s="22" t="s">
        <v>8</v>
      </c>
      <c r="D5" s="22" t="s">
        <v>8</v>
      </c>
      <c r="E5" s="22" t="s">
        <v>68</v>
      </c>
      <c r="F5" s="22" t="s">
        <v>69</v>
      </c>
      <c r="G5" s="22" t="s">
        <v>9</v>
      </c>
      <c r="H5" s="22"/>
      <c r="I5" s="22" t="s">
        <v>8</v>
      </c>
      <c r="J5" s="22" t="s">
        <v>10</v>
      </c>
      <c r="K5" s="22"/>
      <c r="L5" s="22" t="s">
        <v>68</v>
      </c>
      <c r="M5" s="22" t="s">
        <v>9</v>
      </c>
      <c r="N5" s="22"/>
      <c r="O5" s="22"/>
    </row>
    <row r="6" spans="1:15" ht="33.75" customHeight="1">
      <c r="A6" s="28"/>
      <c r="B6" s="28"/>
      <c r="C6" s="28"/>
      <c r="D6" s="28"/>
      <c r="E6" s="28"/>
      <c r="F6" s="28"/>
      <c r="G6" s="5" t="s">
        <v>8</v>
      </c>
      <c r="H6" s="5" t="s">
        <v>11</v>
      </c>
      <c r="I6" s="28"/>
      <c r="J6" s="5" t="s">
        <v>8</v>
      </c>
      <c r="K6" s="5" t="s">
        <v>12</v>
      </c>
      <c r="L6" s="28"/>
      <c r="M6" s="5" t="s">
        <v>8</v>
      </c>
      <c r="N6" s="5" t="s">
        <v>13</v>
      </c>
      <c r="O6" s="28"/>
    </row>
    <row r="7" spans="1:15" ht="14.25">
      <c r="A7" s="13" t="s">
        <v>76</v>
      </c>
      <c r="B7" s="6" t="s">
        <v>32</v>
      </c>
      <c r="C7" s="11">
        <f aca="true" t="shared" si="0" ref="C7:C16">D7+I7</f>
        <v>8105</v>
      </c>
      <c r="D7" s="11">
        <f aca="true" t="shared" si="1" ref="D7:D16">E7+F7+G7</f>
        <v>3632</v>
      </c>
      <c r="E7" s="11">
        <f>E8+E9+E10+E11+E12+E13+E14+E15+E16</f>
        <v>453</v>
      </c>
      <c r="F7" s="11">
        <f>F8+F9+F10+F11+F12+F13+F14+F15+F16</f>
        <v>2607</v>
      </c>
      <c r="G7" s="11">
        <f>G8+G9+G10+G11+G12+G13+G14+G15+G16</f>
        <v>572</v>
      </c>
      <c r="H7" s="11"/>
      <c r="I7" s="11">
        <f>J7+L7+M7</f>
        <v>4473</v>
      </c>
      <c r="J7" s="11">
        <f>J8+J9+J10+J11+J12+J13+J14+J15+J16</f>
        <v>3000</v>
      </c>
      <c r="K7" s="11">
        <f>K8+K9+K10+K11+K12+K13+K14+K15+K16</f>
        <v>3000</v>
      </c>
      <c r="L7" s="11">
        <f>L8+L9+L10+L11+L12+L13+L14+L15+L16</f>
        <v>1473</v>
      </c>
      <c r="M7" s="11"/>
      <c r="N7" s="11"/>
      <c r="O7" s="11">
        <f>O8+O9+O10+O11+O12+O13+O14+O15+O16</f>
        <v>322000</v>
      </c>
    </row>
    <row r="8" spans="1:15" ht="14.25">
      <c r="A8" s="13" t="s">
        <v>138</v>
      </c>
      <c r="B8" s="6" t="s">
        <v>32</v>
      </c>
      <c r="C8" s="11">
        <f t="shared" si="0"/>
        <v>1047</v>
      </c>
      <c r="D8" s="11">
        <f t="shared" si="1"/>
        <v>1047</v>
      </c>
      <c r="E8" s="11">
        <v>265</v>
      </c>
      <c r="F8" s="11">
        <v>282</v>
      </c>
      <c r="G8" s="11">
        <v>500</v>
      </c>
      <c r="H8" s="11"/>
      <c r="I8" s="11"/>
      <c r="J8" s="11"/>
      <c r="K8" s="11"/>
      <c r="L8" s="11"/>
      <c r="M8" s="11"/>
      <c r="N8" s="11"/>
      <c r="O8" s="11">
        <v>207000</v>
      </c>
    </row>
    <row r="9" spans="1:15" ht="14.25">
      <c r="A9" s="13" t="s">
        <v>139</v>
      </c>
      <c r="B9" s="6" t="s">
        <v>32</v>
      </c>
      <c r="C9" s="11">
        <f t="shared" si="0"/>
        <v>142</v>
      </c>
      <c r="D9" s="11">
        <f t="shared" si="1"/>
        <v>142</v>
      </c>
      <c r="E9" s="11">
        <v>65</v>
      </c>
      <c r="F9" s="11">
        <v>45</v>
      </c>
      <c r="G9" s="11">
        <v>32</v>
      </c>
      <c r="H9" s="11"/>
      <c r="I9" s="11"/>
      <c r="J9" s="11"/>
      <c r="K9" s="11"/>
      <c r="L9" s="11"/>
      <c r="M9" s="11"/>
      <c r="N9" s="11"/>
      <c r="O9" s="11">
        <v>5000</v>
      </c>
    </row>
    <row r="10" spans="1:15" ht="14.25">
      <c r="A10" s="7" t="s">
        <v>74</v>
      </c>
      <c r="B10" s="6" t="s">
        <v>32</v>
      </c>
      <c r="C10" s="11">
        <f t="shared" si="0"/>
        <v>100</v>
      </c>
      <c r="D10" s="11">
        <f t="shared" si="1"/>
        <v>100</v>
      </c>
      <c r="E10" s="11">
        <v>50</v>
      </c>
      <c r="F10" s="11">
        <v>50</v>
      </c>
      <c r="G10" s="11"/>
      <c r="H10" s="11"/>
      <c r="I10" s="11"/>
      <c r="J10" s="11"/>
      <c r="K10" s="11"/>
      <c r="L10" s="11"/>
      <c r="M10" s="11"/>
      <c r="N10" s="11"/>
      <c r="O10" s="11">
        <v>100000</v>
      </c>
    </row>
    <row r="11" spans="1:15" ht="14.25">
      <c r="A11" s="13" t="s">
        <v>140</v>
      </c>
      <c r="B11" s="6" t="s">
        <v>32</v>
      </c>
      <c r="C11" s="11">
        <f t="shared" si="0"/>
        <v>114</v>
      </c>
      <c r="D11" s="11">
        <f t="shared" si="1"/>
        <v>114</v>
      </c>
      <c r="E11" s="11">
        <v>24</v>
      </c>
      <c r="F11" s="11">
        <v>50</v>
      </c>
      <c r="G11" s="11">
        <v>40</v>
      </c>
      <c r="H11" s="11"/>
      <c r="I11" s="11"/>
      <c r="J11" s="11"/>
      <c r="K11" s="11"/>
      <c r="L11" s="11"/>
      <c r="M11" s="11"/>
      <c r="N11" s="11"/>
      <c r="O11" s="11">
        <v>10000</v>
      </c>
    </row>
    <row r="12" spans="1:15" ht="14.25">
      <c r="A12" s="7" t="s">
        <v>142</v>
      </c>
      <c r="B12" s="6" t="s">
        <v>32</v>
      </c>
      <c r="C12" s="11">
        <f t="shared" si="0"/>
        <v>186</v>
      </c>
      <c r="D12" s="11">
        <f t="shared" si="1"/>
        <v>186</v>
      </c>
      <c r="E12" s="11"/>
      <c r="F12" s="11">
        <v>186</v>
      </c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4.25">
      <c r="A13" s="7" t="s">
        <v>141</v>
      </c>
      <c r="B13" s="6" t="s">
        <v>32</v>
      </c>
      <c r="C13" s="11">
        <f t="shared" si="0"/>
        <v>390</v>
      </c>
      <c r="D13" s="11">
        <f t="shared" si="1"/>
        <v>390</v>
      </c>
      <c r="E13" s="11"/>
      <c r="F13" s="11">
        <v>390</v>
      </c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4.25">
      <c r="A14" s="7" t="s">
        <v>143</v>
      </c>
      <c r="B14" s="6" t="s">
        <v>32</v>
      </c>
      <c r="C14" s="11">
        <f t="shared" si="0"/>
        <v>1604</v>
      </c>
      <c r="D14" s="11">
        <f t="shared" si="1"/>
        <v>1604</v>
      </c>
      <c r="E14" s="11"/>
      <c r="F14" s="11">
        <v>1604</v>
      </c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4.25">
      <c r="A15" s="7" t="s">
        <v>144</v>
      </c>
      <c r="B15" s="6" t="s">
        <v>32</v>
      </c>
      <c r="C15" s="11">
        <f t="shared" si="0"/>
        <v>49</v>
      </c>
      <c r="D15" s="11">
        <f t="shared" si="1"/>
        <v>49</v>
      </c>
      <c r="E15" s="11">
        <v>49</v>
      </c>
      <c r="F15" s="11"/>
      <c r="G15" s="11"/>
      <c r="H15" s="11"/>
      <c r="I15" s="11">
        <f>J15+L15+M15</f>
        <v>0</v>
      </c>
      <c r="J15" s="11"/>
      <c r="K15" s="11"/>
      <c r="L15" s="11"/>
      <c r="M15" s="11"/>
      <c r="N15" s="11"/>
      <c r="O15" s="11"/>
    </row>
    <row r="16" spans="1:15" ht="14.25">
      <c r="A16" s="14" t="s">
        <v>197</v>
      </c>
      <c r="B16" s="6" t="s">
        <v>32</v>
      </c>
      <c r="C16" s="11">
        <f t="shared" si="0"/>
        <v>4473</v>
      </c>
      <c r="D16" s="11">
        <f t="shared" si="1"/>
        <v>0</v>
      </c>
      <c r="E16" s="11"/>
      <c r="F16" s="11"/>
      <c r="G16" s="11"/>
      <c r="H16" s="11"/>
      <c r="I16" s="11">
        <f>J16+L16+M16</f>
        <v>4473</v>
      </c>
      <c r="J16" s="11">
        <v>3000</v>
      </c>
      <c r="K16" s="11">
        <v>3000</v>
      </c>
      <c r="L16" s="11">
        <v>1473</v>
      </c>
      <c r="M16" s="11"/>
      <c r="N16" s="11"/>
      <c r="O16" s="11"/>
    </row>
  </sheetData>
  <sheetProtection/>
  <mergeCells count="16">
    <mergeCell ref="A2:O2"/>
    <mergeCell ref="A3:O3"/>
    <mergeCell ref="A4:A6"/>
    <mergeCell ref="B4:B6"/>
    <mergeCell ref="D4:H4"/>
    <mergeCell ref="I4:N4"/>
    <mergeCell ref="O4:O6"/>
    <mergeCell ref="C5:C6"/>
    <mergeCell ref="D5:D6"/>
    <mergeCell ref="E5:E6"/>
    <mergeCell ref="L5:L6"/>
    <mergeCell ref="M5:N5"/>
    <mergeCell ref="F5:F6"/>
    <mergeCell ref="G5:H5"/>
    <mergeCell ref="I5:I6"/>
    <mergeCell ref="J5:K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唐明武</cp:lastModifiedBy>
  <cp:lastPrinted>2013-01-14T02:53:39Z</cp:lastPrinted>
  <dcterms:created xsi:type="dcterms:W3CDTF">2011-05-25T06:57:16Z</dcterms:created>
  <dcterms:modified xsi:type="dcterms:W3CDTF">2013-02-01T01:11:33Z</dcterms:modified>
  <cp:category/>
  <cp:version/>
  <cp:contentType/>
  <cp:contentStatus/>
</cp:coreProperties>
</file>