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activeTab="0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对外贸易" sheetId="13" r:id="rId13"/>
    <sheet name="财政金融" sheetId="14" r:id="rId14"/>
    <sheet name="人民生活和物价1" sheetId="15" r:id="rId15"/>
    <sheet name="调查单位" sheetId="16" r:id="rId16"/>
    <sheet name="县市1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<sst xmlns="http://schemas.openxmlformats.org/spreadsheetml/2006/main" count="584" uniqueCount="395">
  <si>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</si>
  <si>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</si>
  <si>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</si>
  <si>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</si>
  <si>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</si>
  <si>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</si>
  <si>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</si>
  <si>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</si>
  <si>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</si>
  <si>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</si>
  <si>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</si>
  <si>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</si>
  <si>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</si>
  <si>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</si>
  <si>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总量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</si>
  <si>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</si>
  <si>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</si>
  <si>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</si>
  <si>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</si>
  <si>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</si>
  <si>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</si>
  <si>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</si>
  <si>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</si>
  <si>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</si>
  <si>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</si>
  <si>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</si>
  <si>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</si>
  <si>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</si>
  <si>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</si>
  <si>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</si>
  <si>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</si>
  <si>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</si>
  <si>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</si>
  <si>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</si>
  <si>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</si>
  <si>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</si>
  <si>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</si>
  <si>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</si>
  <si>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</si>
  <si>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</si>
  <si>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</si>
  <si>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</si>
  <si>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</si>
  <si>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</si>
  <si>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</si>
  <si>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</si>
  <si>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</si>
  <si>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</si>
  <si>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</si>
  <si>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</si>
  <si>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</si>
  <si>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</si>
  <si>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</si>
  <si>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</si>
  <si>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</si>
  <si>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</si>
  <si>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</si>
  <si>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</si>
  <si>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</si>
  <si>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</si>
  <si>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</si>
  <si>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</si>
  <si>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</si>
  <si>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</si>
  <si>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</si>
  <si>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</si>
  <si>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</si>
  <si>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</si>
  <si>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</si>
  <si>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</si>
  <si>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</si>
  <si>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</si>
  <si>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</si>
  <si>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</si>
  <si>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</si>
  <si>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</si>
  <si>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</si>
  <si>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</si>
  <si>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</si>
  <si>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</si>
  <si>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</si>
  <si>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</si>
  <si>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</si>
  <si>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</si>
  <si>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</si>
  <si>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</si>
  <si>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</si>
  <si>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</si>
  <si>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</si>
  <si>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</si>
  <si>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</si>
  <si>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</si>
  <si>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</si>
  <si>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</si>
  <si>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</si>
  <si>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</si>
  <si>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</si>
  <si>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</si>
  <si>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</si>
  <si>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</si>
  <si>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</si>
  <si>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</si>
  <si>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</si>
  <si>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</si>
  <si>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</si>
  <si>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</si>
  <si>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</si>
  <si>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</si>
  <si>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</si>
  <si>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</si>
  <si>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</si>
  <si>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</si>
  <si>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</si>
  <si>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</si>
  <si>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</si>
  <si>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</si>
  <si>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</si>
  <si>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</si>
  <si>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</si>
  <si>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</si>
  <si>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</si>
  <si>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</si>
  <si>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</si>
  <si>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</si>
  <si>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</si>
  <si>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</si>
  <si>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</si>
  <si>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</si>
  <si>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</si>
  <si>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</si>
  <si>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</si>
  <si>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</si>
  <si>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</si>
  <si>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</si>
  <si>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</si>
  <si>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</si>
  <si>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</si>
  <si>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</si>
  <si>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</si>
  <si>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</si>
  <si>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</si>
  <si>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</si>
  <si>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</si>
  <si>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</si>
  <si>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</si>
  <si>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</si>
  <si>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</si>
  <si>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</si>
  <si>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</si>
  <si>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</si>
  <si>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</si>
  <si>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</si>
  <si>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</si>
  <si>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</si>
  <si>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</si>
  <si>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</si>
  <si>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</si>
  <si>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</si>
  <si>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</si>
  <si>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</si>
  <si>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</si>
  <si>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</si>
  <si>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</si>
  <si>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</si>
  <si>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</si>
  <si>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</si>
  <si>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运输方式</t>
  </si>
  <si>
    <t>贸易方式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</si>
  <si>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</si>
  <si>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</si>
  <si>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</si>
  <si>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</si>
  <si>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</si>
  <si>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</si>
  <si>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</si>
  <si>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</si>
  <si>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</si>
  <si>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</si>
  <si>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</si>
  <si>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</si>
  <si>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</si>
  <si>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</si>
  <si>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</si>
  <si>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</si>
  <si>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</si>
  <si>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</si>
  <si>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</si>
  <si>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</si>
  <si>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</si>
  <si>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</si>
  <si>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</si>
  <si>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</si>
  <si>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</si>
  <si>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</si>
  <si>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</si>
  <si>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</si>
  <si>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</si>
  <si>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</si>
  <si>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</si>
  <si>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</si>
  <si>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</si>
  <si>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</si>
  <si>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t>岳阳高新技术产业园区</t>
  </si>
  <si>
    <t>亿美元</t>
  </si>
  <si>
    <t>城镇调查失业率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</si>
  <si>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</si>
  <si>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</si>
  <si>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</si>
  <si>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</si>
  <si>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</si>
  <si>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</si>
  <si>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</si>
  <si>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</si>
  <si>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</si>
  <si>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</si>
  <si>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</si>
  <si>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</si>
  <si>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</si>
  <si>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</si>
  <si>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 xml:space="preserve">  一般公共预算地方收入</t>
  </si>
  <si>
    <t>亿千瓦时</t>
  </si>
  <si>
    <t xml:space="preserve">  工业用电量</t>
  </si>
  <si>
    <t xml:space="preserve">  住户存款余额</t>
  </si>
  <si>
    <r>
      <t>7.8%</t>
    </r>
    <r>
      <rPr>
        <sz val="11"/>
        <rFont val="宋体"/>
        <family val="0"/>
      </rPr>
      <t>左右</t>
    </r>
  </si>
  <si>
    <t>一般公共预算地方收入</t>
  </si>
  <si>
    <r>
      <t>3.5%</t>
    </r>
    <r>
      <rPr>
        <sz val="11"/>
        <rFont val="宋体"/>
        <family val="0"/>
      </rPr>
      <t>以内</t>
    </r>
  </si>
  <si>
    <r>
      <t>5.5%</t>
    </r>
    <r>
      <rPr>
        <sz val="11"/>
        <rFont val="宋体"/>
        <family val="0"/>
      </rPr>
      <t>以内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</si>
  <si>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</si>
  <si>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r>
      <t>7.5%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</si>
  <si>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</si>
  <si>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左右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</si>
  <si>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</si>
  <si>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t>产业投资</t>
  </si>
  <si>
    <t>增幅</t>
  </si>
  <si>
    <t>排位</t>
  </si>
  <si>
    <t>目标数</t>
  </si>
  <si>
    <t>申报数</t>
  </si>
  <si>
    <t>其中：工业</t>
  </si>
  <si>
    <r>
      <t>10.0%</t>
    </r>
    <r>
      <rPr>
        <sz val="11"/>
        <rFont val="宋体"/>
        <family val="0"/>
      </rPr>
      <t>左右</t>
    </r>
  </si>
  <si>
    <r>
      <t>4%</t>
    </r>
    <r>
      <rPr>
        <sz val="11"/>
        <rFont val="宋体"/>
        <family val="0"/>
      </rPr>
      <t>左右</t>
    </r>
  </si>
  <si>
    <r>
      <t>15%</t>
    </r>
    <r>
      <rPr>
        <sz val="11"/>
        <rFont val="宋体"/>
        <family val="0"/>
      </rPr>
      <t>以上</t>
    </r>
  </si>
  <si>
    <t>与经济增长同步</t>
  </si>
  <si>
    <t>新增“四上”单位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</si>
  <si>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</si>
  <si>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1-3月岳阳市主要经济指标完成情况表</t>
  </si>
  <si>
    <r>
      <t>2020年1—</t>
    </r>
    <r>
      <rPr>
        <b/>
        <sz val="24"/>
        <color indexed="8"/>
        <rFont val="宋体"/>
        <family val="0"/>
      </rPr>
      <t>3</t>
    </r>
    <r>
      <rPr>
        <b/>
        <sz val="24"/>
        <color indexed="8"/>
        <rFont val="宋体"/>
        <family val="0"/>
      </rPr>
      <t>月岳阳市各县（市）区主要经济指标</t>
    </r>
  </si>
  <si>
    <t>地区生产总值</t>
  </si>
  <si>
    <t>全市居民人均可支配收入</t>
  </si>
  <si>
    <t>规模以上服务业主营业务收入（1-2月）</t>
  </si>
  <si>
    <t>指  标</t>
  </si>
  <si>
    <t xml:space="preserve">  水路运输</t>
  </si>
  <si>
    <t xml:space="preserve">  铁路运输</t>
  </si>
  <si>
    <t xml:space="preserve">  公路运输</t>
  </si>
  <si>
    <t xml:space="preserve">  航空运输</t>
  </si>
  <si>
    <t xml:space="preserve">  其他运输</t>
  </si>
  <si>
    <t>-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</si>
  <si>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</si>
  <si>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</si>
  <si>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</si>
  <si>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</si>
  <si>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</si>
  <si>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区内来料加工</t>
  </si>
  <si>
    <t xml:space="preserve">  区内物流货物</t>
  </si>
  <si>
    <t xml:space="preserve">  境外设备进区</t>
  </si>
  <si>
    <t>对外贸易</t>
  </si>
  <si>
    <t>注：以上数据由岳阳海关提供</t>
  </si>
  <si>
    <t>指    标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</si>
  <si>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</si>
  <si>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</si>
  <si>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</si>
  <si>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</si>
  <si>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r>
      <t>注：云溪区区本级规模以上工业增速为-</t>
    </r>
    <r>
      <rPr>
        <sz val="12"/>
        <rFont val="宋体"/>
        <family val="0"/>
      </rPr>
      <t>5.7%。</t>
    </r>
  </si>
  <si>
    <t>2020年1—3月岳阳市各县（市）区主要经济指标（一）</t>
  </si>
  <si>
    <t>GDP</t>
  </si>
  <si>
    <t>第一产业</t>
  </si>
  <si>
    <t>第二产业</t>
  </si>
  <si>
    <t>第三产业</t>
  </si>
  <si>
    <t>总量</t>
  </si>
  <si>
    <t>排位</t>
  </si>
  <si>
    <t>增速</t>
  </si>
  <si>
    <t>排位</t>
  </si>
  <si>
    <t>总量</t>
  </si>
  <si>
    <t>增速</t>
  </si>
  <si>
    <t>总量</t>
  </si>
  <si>
    <t>增速</t>
  </si>
  <si>
    <t>岳阳市</t>
  </si>
  <si>
    <t>─</t>
  </si>
  <si>
    <t>岳阳楼区</t>
  </si>
  <si>
    <t>云溪区</t>
  </si>
  <si>
    <t xml:space="preserve">  其中：区本级</t>
  </si>
  <si>
    <t>—</t>
  </si>
  <si>
    <t>—</t>
  </si>
  <si>
    <t>君山区</t>
  </si>
  <si>
    <t>经济开发区</t>
  </si>
  <si>
    <t>南湖新区</t>
  </si>
  <si>
    <t>屈原管理区</t>
  </si>
  <si>
    <t>城陵矶新港区</t>
  </si>
  <si>
    <t>岳阳县</t>
  </si>
  <si>
    <t>华容县</t>
  </si>
  <si>
    <t>湘阴县</t>
  </si>
  <si>
    <t>平江县</t>
  </si>
  <si>
    <t>汨罗市</t>
  </si>
  <si>
    <t>临湘市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</si>
  <si>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</si>
  <si>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</si>
  <si>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</si>
  <si>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</si>
  <si>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</si>
  <si>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</si>
  <si>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</si>
  <si>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</si>
  <si>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</si>
  <si>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</si>
  <si>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</si>
  <si>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</si>
  <si>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</si>
  <si>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</si>
  <si>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</si>
  <si>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 xml:space="preserve">  #5000万以上项目个数</t>
  </si>
  <si>
    <t xml:space="preserve">   5000万以上项目投资额</t>
  </si>
  <si>
    <t xml:space="preserve">   亿元以上项目个数</t>
  </si>
  <si>
    <t xml:space="preserve">   亿元以上项目投资额</t>
  </si>
  <si>
    <t xml:space="preserve">  #本年新开工项目个数</t>
  </si>
  <si>
    <t xml:space="preserve">  #亿元以上项目个数</t>
  </si>
  <si>
    <t>农业经济</t>
  </si>
  <si>
    <t>单位</t>
  </si>
  <si>
    <t>总量</t>
  </si>
  <si>
    <t>一、农林牧渔业总产值</t>
  </si>
  <si>
    <t>亿元</t>
  </si>
  <si>
    <t>二、农作物播种面积</t>
  </si>
  <si>
    <t xml:space="preserve">  粮食</t>
  </si>
  <si>
    <t>万亩</t>
  </si>
  <si>
    <t xml:space="preserve">  蔬菜</t>
  </si>
  <si>
    <t xml:space="preserve">  油料</t>
  </si>
  <si>
    <t>万亩</t>
  </si>
  <si>
    <t xml:space="preserve">  棉花</t>
  </si>
  <si>
    <t xml:space="preserve">  茶叶</t>
  </si>
  <si>
    <t>三、主要农产品产量</t>
  </si>
  <si>
    <t>万吨</t>
  </si>
  <si>
    <t>万吨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</si>
  <si>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</si>
  <si>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</si>
  <si>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</si>
  <si>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</si>
  <si>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</si>
  <si>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</si>
  <si>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</si>
  <si>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</si>
  <si>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60.0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</si>
  <si>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</si>
  <si>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</si>
  <si>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</si>
  <si>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</si>
  <si>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</si>
  <si>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</si>
  <si>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</si>
  <si>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</si>
  <si>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</si>
  <si>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</si>
  <si>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</si>
  <si>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r>
      <t>1-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</si>
  <si>
    <t>家</t>
  </si>
  <si>
    <t xml:space="preserve">   外资企业</t>
  </si>
  <si>
    <t xml:space="preserve">   内资企业</t>
  </si>
  <si>
    <t>增幅(%)</t>
  </si>
  <si>
    <t>增幅(%)</t>
  </si>
  <si>
    <t>增幅（%）</t>
  </si>
  <si>
    <t>总量</t>
  </si>
  <si>
    <t xml:space="preserve">  房地产投资</t>
  </si>
  <si>
    <t>地区生产总值GDP</t>
  </si>
  <si>
    <t xml:space="preserve"> 施工项目</t>
  </si>
  <si>
    <t xml:space="preserve"> 竣工项目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</si>
  <si>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</si>
  <si>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</si>
  <si>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</si>
  <si>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</si>
  <si>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</si>
  <si>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>2</t>
    </r>
    <r>
      <rPr>
        <b/>
        <sz val="14"/>
        <rFont val="宋体"/>
        <family val="0"/>
      </rPr>
      <t>.旅游经济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</si>
  <si>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</si>
  <si>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</si>
  <si>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</si>
  <si>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</si>
  <si>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</si>
  <si>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</si>
  <si>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</si>
  <si>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增幅（%）</t>
  </si>
  <si>
    <t>指标</t>
  </si>
  <si>
    <t>指标</t>
  </si>
  <si>
    <t>一般公共预算收入</t>
  </si>
  <si>
    <t>一般公共预算支出</t>
  </si>
  <si>
    <t xml:space="preserve"> 旅游总人数</t>
  </si>
  <si>
    <t xml:space="preserve"> 入境总人数</t>
  </si>
  <si>
    <t xml:space="preserve"> 旅游总收入</t>
  </si>
  <si>
    <t xml:space="preserve"> 旅游创汇</t>
  </si>
  <si>
    <r>
      <t xml:space="preserve">单位：亿元 </t>
    </r>
    <r>
      <rPr>
        <sz val="12"/>
        <rFont val="宋体"/>
        <family val="0"/>
      </rPr>
      <t xml:space="preserve"> %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</si>
</sst>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</numFmts>
  <fonts count="8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24"/>
      <color indexed="8"/>
      <name val="宋体"/>
      <family val="0"/>
    </font>
    <font>
      <b/>
      <sz val="16"/>
      <name val="黑体"/>
      <family val="3"/>
    </font>
    <font>
      <sz val="20"/>
      <name val="黑体"/>
      <family val="3"/>
    </font>
    <font>
      <b/>
      <sz val="20"/>
      <name val="Times New Roman"/>
      <family val="1"/>
    </font>
    <font>
      <sz val="16"/>
      <name val="方正小标宋_GBK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/>
      <right style="thin"/>
      <top style="medium"/>
      <bottom style="thin"/>
    </border>
  </borders>
  <cellStyleXfs count="7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8" applyNumberFormat="0" applyAlignment="0" applyProtection="0"/>
    <xf numFmtId="0" fontId="74" fillId="25" borderId="5" applyNumberFormat="0" applyAlignment="0" applyProtection="0"/>
    <xf numFmtId="0" fontId="27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21" fillId="32" borderId="9" applyNumberFormat="0" applyFont="0" applyAlignment="0" applyProtection="0"/>
  </cellStyleXfs>
  <cellXfs count="3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0" xfId="50" applyFont="1">
      <alignment/>
      <protection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182" fontId="76" fillId="0" borderId="11" xfId="0" applyNumberFormat="1" applyFont="1" applyBorder="1" applyAlignment="1">
      <alignment horizontal="center" vertical="center" wrapText="1"/>
    </xf>
    <xf numFmtId="182" fontId="76" fillId="0" borderId="13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77" fillId="0" borderId="0" xfId="0" applyFont="1" applyAlignment="1">
      <alignment vertical="center"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75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76" fillId="33" borderId="10" xfId="0" applyFont="1" applyFill="1" applyBorder="1" applyAlignment="1">
      <alignment horizontal="center" vertical="center"/>
    </xf>
    <xf numFmtId="180" fontId="76" fillId="33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185" fontId="76" fillId="33" borderId="11" xfId="0" applyNumberFormat="1" applyFont="1" applyFill="1" applyBorder="1" applyAlignment="1">
      <alignment horizontal="center" vertical="center"/>
    </xf>
    <xf numFmtId="185" fontId="76" fillId="33" borderId="10" xfId="0" applyNumberFormat="1" applyFont="1" applyFill="1" applyBorder="1" applyAlignment="1">
      <alignment horizontal="center" vertical="center"/>
    </xf>
    <xf numFmtId="180" fontId="76" fillId="33" borderId="13" xfId="0" applyNumberFormat="1" applyFont="1" applyFill="1" applyBorder="1" applyAlignment="1">
      <alignment horizontal="center" vertical="center"/>
    </xf>
    <xf numFmtId="180" fontId="75" fillId="0" borderId="0" xfId="0" applyNumberFormat="1" applyFont="1" applyAlignment="1">
      <alignment/>
    </xf>
    <xf numFmtId="0" fontId="20" fillId="0" borderId="0" xfId="0" applyFont="1" applyAlignment="1">
      <alignment/>
    </xf>
    <xf numFmtId="0" fontId="7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81" fontId="25" fillId="0" borderId="15" xfId="0" applyNumberFormat="1" applyFont="1" applyBorder="1" applyAlignment="1">
      <alignment horizontal="center" vertical="center"/>
    </xf>
    <xf numFmtId="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8" fontId="25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8" fontId="25" fillId="0" borderId="0" xfId="0" applyNumberFormat="1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50" applyFont="1" applyBorder="1" applyAlignment="1">
      <alignment horizontal="center" vertical="center"/>
      <protection/>
    </xf>
    <xf numFmtId="0" fontId="31" fillId="0" borderId="10" xfId="50" applyFont="1" applyBorder="1" applyAlignment="1">
      <alignment horizontal="center" vertical="center"/>
      <protection/>
    </xf>
    <xf numFmtId="0" fontId="31" fillId="0" borderId="11" xfId="50" applyFont="1" applyBorder="1" applyAlignment="1">
      <alignment horizontal="center" vertical="center"/>
      <protection/>
    </xf>
    <xf numFmtId="184" fontId="31" fillId="0" borderId="11" xfId="50" applyNumberFormat="1" applyFont="1" applyBorder="1" applyAlignment="1">
      <alignment horizontal="center" vertical="center" wrapText="1"/>
      <protection/>
    </xf>
    <xf numFmtId="178" fontId="76" fillId="0" borderId="11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182" fontId="9" fillId="0" borderId="11" xfId="54" applyNumberFormat="1" applyFont="1" applyFill="1" applyBorder="1" applyAlignment="1">
      <alignment horizontal="center" vertical="center"/>
      <protection/>
    </xf>
    <xf numFmtId="0" fontId="3" fillId="0" borderId="10" xfId="50" applyFont="1" applyBorder="1" applyAlignment="1">
      <alignment horizontal="left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vertical="center"/>
      <protection/>
    </xf>
    <xf numFmtId="0" fontId="3" fillId="0" borderId="10" xfId="50" applyFont="1" applyFill="1" applyBorder="1" applyAlignment="1">
      <alignment vertical="center"/>
      <protection/>
    </xf>
    <xf numFmtId="2" fontId="13" fillId="0" borderId="11" xfId="50" applyNumberFormat="1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 wrapText="1"/>
    </xf>
    <xf numFmtId="178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30" fillId="0" borderId="0" xfId="50" applyNumberFormat="1" applyFont="1" applyBorder="1" applyAlignment="1">
      <alignment horizontal="center" vertical="center"/>
      <protection/>
    </xf>
    <xf numFmtId="178" fontId="13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3" fillId="0" borderId="0" xfId="50" applyFont="1" applyAlignment="1">
      <alignment horizontal="center"/>
      <protection/>
    </xf>
    <xf numFmtId="1" fontId="13" fillId="0" borderId="11" xfId="50" applyNumberFormat="1" applyFont="1" applyBorder="1" applyAlignment="1">
      <alignment horizontal="center" vertical="center"/>
      <protection/>
    </xf>
    <xf numFmtId="0" fontId="32" fillId="0" borderId="11" xfId="55" applyFont="1" applyFill="1" applyBorder="1" applyAlignment="1">
      <alignment horizontal="center" vertical="center" wrapText="1"/>
      <protection/>
    </xf>
    <xf numFmtId="0" fontId="32" fillId="0" borderId="11" xfId="16" applyFont="1" applyFill="1" applyBorder="1" applyAlignment="1">
      <alignment horizontal="center" vertical="center" wrapText="1"/>
      <protection/>
    </xf>
    <xf numFmtId="0" fontId="32" fillId="0" borderId="13" xfId="1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2" fillId="0" borderId="11" xfId="16" applyNumberFormat="1" applyFont="1" applyFill="1" applyBorder="1" applyAlignment="1">
      <alignment horizontal="center" vertical="center" wrapText="1"/>
      <protection/>
    </xf>
    <xf numFmtId="178" fontId="76" fillId="0" borderId="17" xfId="0" applyNumberFormat="1" applyFont="1" applyFill="1" applyBorder="1" applyAlignment="1">
      <alignment horizontal="center" vertical="center" wrapText="1"/>
    </xf>
    <xf numFmtId="182" fontId="8" fillId="0" borderId="11" xfId="54" applyNumberFormat="1" applyFont="1" applyFill="1" applyBorder="1" applyAlignment="1">
      <alignment horizontal="center" vertical="center"/>
      <protection/>
    </xf>
    <xf numFmtId="178" fontId="76" fillId="0" borderId="11" xfId="0" applyNumberFormat="1" applyFont="1" applyFill="1" applyBorder="1" applyAlignment="1">
      <alignment horizontal="center" vertical="center" wrapText="1"/>
    </xf>
    <xf numFmtId="179" fontId="76" fillId="0" borderId="11" xfId="0" applyNumberFormat="1" applyFont="1" applyBorder="1" applyAlignment="1">
      <alignment horizontal="center" vertical="center" wrapText="1"/>
    </xf>
    <xf numFmtId="178" fontId="76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82" fontId="9" fillId="0" borderId="13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0" fontId="80" fillId="0" borderId="23" xfId="0" applyFont="1" applyBorder="1" applyAlignment="1">
      <alignment vertical="center"/>
    </xf>
    <xf numFmtId="179" fontId="0" fillId="0" borderId="24" xfId="0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80" fillId="0" borderId="12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Border="1" applyAlignment="1">
      <alignment horizontal="center" vertical="center"/>
    </xf>
    <xf numFmtId="178" fontId="0" fillId="34" borderId="1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8" fontId="0" fillId="34" borderId="13" xfId="0" applyNumberFormat="1" applyFont="1" applyFill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178" fontId="81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9" fontId="0" fillId="0" borderId="20" xfId="0" applyNumberFormat="1" applyFont="1" applyBorder="1" applyAlignment="1">
      <alignment horizontal="right" vertical="center"/>
    </xf>
    <xf numFmtId="182" fontId="0" fillId="0" borderId="20" xfId="0" applyNumberFormat="1" applyBorder="1" applyAlignment="1">
      <alignment horizontal="center" vertical="center"/>
    </xf>
    <xf numFmtId="178" fontId="81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78" fontId="81" fillId="0" borderId="21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78" fontId="0" fillId="34" borderId="19" xfId="0" applyNumberFormat="1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78" fontId="81" fillId="0" borderId="22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vertical="center"/>
    </xf>
    <xf numFmtId="179" fontId="0" fillId="0" borderId="17" xfId="0" applyNumberFormat="1" applyFont="1" applyBorder="1" applyAlignment="1">
      <alignment horizontal="right" vertical="center"/>
    </xf>
    <xf numFmtId="182" fontId="0" fillId="0" borderId="17" xfId="0" applyNumberForma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78" fontId="0" fillId="34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50" applyFont="1">
      <alignment/>
      <protection/>
    </xf>
    <xf numFmtId="178" fontId="31" fillId="0" borderId="13" xfId="50" applyNumberFormat="1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 wrapText="1"/>
      <protection/>
    </xf>
    <xf numFmtId="2" fontId="13" fillId="0" borderId="19" xfId="50" applyNumberFormat="1" applyFont="1" applyBorder="1" applyAlignment="1">
      <alignment horizontal="center" vertical="center"/>
      <protection/>
    </xf>
    <xf numFmtId="178" fontId="13" fillId="0" borderId="22" xfId="50" applyNumberFormat="1" applyFont="1" applyBorder="1" applyAlignment="1">
      <alignment horizontal="center" vertical="center"/>
      <protection/>
    </xf>
    <xf numFmtId="1" fontId="13" fillId="0" borderId="19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76" fillId="0" borderId="14" xfId="0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178" fontId="6" fillId="0" borderId="28" xfId="0" applyNumberFormat="1" applyFont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15" fillId="0" borderId="0" xfId="0" applyFont="1" applyAlignment="1">
      <alignment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9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8" fontId="7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7" fillId="0" borderId="22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right" vertical="center" wrapText="1"/>
    </xf>
    <xf numFmtId="182" fontId="7" fillId="0" borderId="28" xfId="0" applyNumberFormat="1" applyFont="1" applyFill="1" applyBorder="1" applyAlignment="1">
      <alignment horizontal="right" vertical="center" wrapText="1"/>
    </xf>
    <xf numFmtId="178" fontId="7" fillId="0" borderId="27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82" fontId="7" fillId="0" borderId="26" xfId="0" applyNumberFormat="1" applyFont="1" applyFill="1" applyBorder="1" applyAlignment="1">
      <alignment horizontal="right" vertical="center" wrapText="1"/>
    </xf>
    <xf numFmtId="178" fontId="7" fillId="0" borderId="29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0" fontId="78" fillId="34" borderId="0" xfId="0" applyFont="1" applyFill="1" applyBorder="1" applyAlignment="1">
      <alignment horizontal="righ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 wrapText="1"/>
    </xf>
    <xf numFmtId="49" fontId="76" fillId="33" borderId="15" xfId="0" applyNumberFormat="1" applyFont="1" applyFill="1" applyBorder="1" applyAlignment="1">
      <alignment horizontal="left" vertical="center"/>
    </xf>
    <xf numFmtId="184" fontId="6" fillId="33" borderId="28" xfId="0" applyNumberFormat="1" applyFont="1" applyFill="1" applyBorder="1" applyAlignment="1">
      <alignment horizontal="right" vertical="center"/>
    </xf>
    <xf numFmtId="49" fontId="75" fillId="33" borderId="0" xfId="0" applyNumberFormat="1" applyFont="1" applyFill="1" applyBorder="1" applyAlignment="1">
      <alignment horizontal="left" vertical="center"/>
    </xf>
    <xf numFmtId="49" fontId="75" fillId="33" borderId="27" xfId="0" applyNumberFormat="1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49" fontId="75" fillId="33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8" fillId="0" borderId="0" xfId="0" applyFont="1" applyAlignment="1">
      <alignment/>
    </xf>
    <xf numFmtId="0" fontId="76" fillId="33" borderId="11" xfId="0" applyFont="1" applyFill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75" fillId="0" borderId="2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48" applyFont="1" applyBorder="1" applyAlignment="1" applyProtection="1">
      <alignment horizontal="center" vertical="center"/>
      <protection locked="0"/>
    </xf>
    <xf numFmtId="0" fontId="78" fillId="0" borderId="0" xfId="48" applyFont="1" applyFill="1" applyBorder="1" applyProtection="1">
      <alignment/>
      <protection locked="0"/>
    </xf>
    <xf numFmtId="0" fontId="76" fillId="0" borderId="10" xfId="48" applyFont="1" applyBorder="1" applyAlignment="1" applyProtection="1">
      <alignment horizontal="center" vertical="center"/>
      <protection locked="0"/>
    </xf>
    <xf numFmtId="0" fontId="76" fillId="0" borderId="11" xfId="48" applyFont="1" applyFill="1" applyBorder="1" applyAlignment="1" applyProtection="1">
      <alignment horizontal="center" vertical="center"/>
      <protection locked="0"/>
    </xf>
    <xf numFmtId="0" fontId="76" fillId="0" borderId="13" xfId="48" applyFont="1" applyFill="1" applyBorder="1" applyAlignment="1" applyProtection="1">
      <alignment horizontal="center" vertical="center"/>
      <protection locked="0"/>
    </xf>
    <xf numFmtId="182" fontId="76" fillId="0" borderId="14" xfId="48" applyNumberFormat="1" applyFont="1" applyBorder="1" applyAlignment="1" applyProtection="1">
      <alignment horizontal="left" vertical="center" wrapText="1"/>
      <protection locked="0"/>
    </xf>
    <xf numFmtId="182" fontId="76" fillId="0" borderId="15" xfId="48" applyNumberFormat="1" applyFont="1" applyBorder="1" applyAlignment="1" applyProtection="1">
      <alignment horizontal="center" vertical="center" wrapText="1"/>
      <protection locked="0"/>
    </xf>
    <xf numFmtId="179" fontId="7" fillId="0" borderId="19" xfId="48" applyNumberFormat="1" applyFont="1" applyFill="1" applyBorder="1" applyAlignment="1" applyProtection="1">
      <alignment horizontal="right" vertical="center"/>
      <protection/>
    </xf>
    <xf numFmtId="178" fontId="7" fillId="0" borderId="15" xfId="48" applyNumberFormat="1" applyFont="1" applyFill="1" applyBorder="1" applyAlignment="1" applyProtection="1">
      <alignment horizontal="right" vertical="center"/>
      <protection/>
    </xf>
    <xf numFmtId="182" fontId="75" fillId="0" borderId="27" xfId="48" applyNumberFormat="1" applyFont="1" applyBorder="1" applyAlignment="1" applyProtection="1">
      <alignment vertical="center" wrapText="1"/>
      <protection locked="0"/>
    </xf>
    <xf numFmtId="182" fontId="75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30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5" fillId="0" borderId="27" xfId="48" applyNumberFormat="1" applyFont="1" applyBorder="1" applyAlignment="1" applyProtection="1">
      <alignment horizontal="center" vertical="center" wrapText="1"/>
      <protection locked="0"/>
    </xf>
    <xf numFmtId="182" fontId="75" fillId="0" borderId="29" xfId="48" applyNumberFormat="1" applyFont="1" applyBorder="1" applyAlignment="1" applyProtection="1">
      <alignment horizontal="center" vertical="center" wrapText="1"/>
      <protection locked="0"/>
    </xf>
    <xf numFmtId="182" fontId="75" fillId="0" borderId="16" xfId="48" applyNumberFormat="1" applyFont="1" applyBorder="1" applyAlignment="1" applyProtection="1">
      <alignment horizontal="center" vertical="center" wrapText="1"/>
      <protection locked="0"/>
    </xf>
    <xf numFmtId="179" fontId="6" fillId="0" borderId="17" xfId="48" applyNumberFormat="1" applyFont="1" applyFill="1" applyBorder="1" applyAlignment="1" applyProtection="1">
      <alignment horizontal="right" vertical="center"/>
      <protection/>
    </xf>
    <xf numFmtId="178" fontId="6" fillId="0" borderId="16" xfId="48" applyNumberFormat="1" applyFont="1" applyFill="1" applyBorder="1" applyAlignment="1" applyProtection="1">
      <alignment horizontal="right" vertical="center"/>
      <protection/>
    </xf>
    <xf numFmtId="182" fontId="6" fillId="0" borderId="30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5" fillId="33" borderId="27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center" vertical="center"/>
    </xf>
    <xf numFmtId="179" fontId="6" fillId="0" borderId="3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5" fillId="33" borderId="16" xfId="0" applyFont="1" applyFill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left" vertical="center" wrapText="1"/>
    </xf>
    <xf numFmtId="2" fontId="6" fillId="34" borderId="33" xfId="0" applyNumberFormat="1" applyFont="1" applyFill="1" applyBorder="1" applyAlignment="1">
      <alignment horizontal="right" vertical="center" wrapText="1"/>
    </xf>
    <xf numFmtId="184" fontId="6" fillId="34" borderId="15" xfId="0" applyNumberFormat="1" applyFont="1" applyFill="1" applyBorder="1" applyAlignment="1">
      <alignment horizontal="right" vertical="center" wrapText="1"/>
    </xf>
    <xf numFmtId="2" fontId="6" fillId="34" borderId="34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5" fillId="34" borderId="35" xfId="0" applyFont="1" applyFill="1" applyBorder="1" applyAlignment="1">
      <alignment horizontal="left" vertical="center" wrapText="1"/>
    </xf>
    <xf numFmtId="2" fontId="6" fillId="34" borderId="36" xfId="0" applyNumberFormat="1" applyFont="1" applyFill="1" applyBorder="1" applyAlignment="1">
      <alignment horizontal="right" vertical="center" wrapText="1"/>
    </xf>
    <xf numFmtId="184" fontId="6" fillId="34" borderId="37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horizontal="center" vertical="center"/>
    </xf>
    <xf numFmtId="193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79" fontId="0" fillId="0" borderId="0" xfId="0" applyNumberFormat="1" applyFont="1" applyAlignment="1">
      <alignment vertical="center"/>
    </xf>
    <xf numFmtId="178" fontId="28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vertical="center"/>
    </xf>
    <xf numFmtId="0" fontId="76" fillId="33" borderId="27" xfId="0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horizontal="right" vertical="center"/>
    </xf>
    <xf numFmtId="2" fontId="7" fillId="33" borderId="15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0" fontId="75" fillId="33" borderId="27" xfId="0" applyFont="1" applyFill="1" applyBorder="1" applyAlignment="1">
      <alignment vertical="center"/>
    </xf>
    <xf numFmtId="2" fontId="6" fillId="33" borderId="28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5" fillId="0" borderId="27" xfId="0" applyFont="1" applyFill="1" applyBorder="1" applyAlignment="1">
      <alignment vertical="center"/>
    </xf>
    <xf numFmtId="0" fontId="76" fillId="33" borderId="29" xfId="0" applyFont="1" applyFill="1" applyBorder="1" applyAlignment="1">
      <alignment vertical="center"/>
    </xf>
    <xf numFmtId="2" fontId="6" fillId="33" borderId="26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178" fontId="6" fillId="33" borderId="16" xfId="0" applyNumberFormat="1" applyFont="1" applyFill="1" applyBorder="1" applyAlignment="1">
      <alignment horizontal="right" vertical="center"/>
    </xf>
    <xf numFmtId="0" fontId="76" fillId="33" borderId="14" xfId="0" applyFont="1" applyFill="1" applyBorder="1" applyAlignment="1">
      <alignment vertical="center"/>
    </xf>
    <xf numFmtId="2" fontId="7" fillId="33" borderId="28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5" fillId="33" borderId="29" xfId="0" applyFont="1" applyFill="1" applyBorder="1" applyAlignment="1">
      <alignment vertical="center"/>
    </xf>
    <xf numFmtId="0" fontId="76" fillId="33" borderId="27" xfId="0" applyFont="1" applyFill="1" applyBorder="1" applyAlignment="1">
      <alignment horizontal="left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0" fontId="76" fillId="33" borderId="29" xfId="0" applyFont="1" applyFill="1" applyBorder="1" applyAlignment="1">
      <alignment horizontal="lef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6" fillId="33" borderId="27" xfId="0" applyFont="1" applyFill="1" applyBorder="1" applyAlignment="1">
      <alignment vertical="center"/>
    </xf>
    <xf numFmtId="178" fontId="13" fillId="0" borderId="13" xfId="54" applyNumberFormat="1" applyFont="1" applyFill="1" applyBorder="1" applyAlignment="1">
      <alignment horizontal="center" vertical="center" shrinkToFit="1"/>
      <protection/>
    </xf>
    <xf numFmtId="0" fontId="76" fillId="33" borderId="12" xfId="0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84" fontId="0" fillId="0" borderId="26" xfId="0" applyNumberFormat="1" applyFont="1" applyBorder="1" applyAlignment="1">
      <alignment/>
    </xf>
    <xf numFmtId="0" fontId="75" fillId="33" borderId="27" xfId="0" applyFont="1" applyFill="1" applyBorder="1" applyAlignment="1">
      <alignment horizontal="left" vertical="center"/>
    </xf>
    <xf numFmtId="0" fontId="75" fillId="33" borderId="29" xfId="0" applyFont="1" applyFill="1" applyBorder="1" applyAlignment="1">
      <alignment horizontal="left" vertical="center"/>
    </xf>
    <xf numFmtId="0" fontId="31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179" fontId="28" fillId="0" borderId="19" xfId="0" applyNumberFormat="1" applyFont="1" applyBorder="1" applyAlignment="1">
      <alignment horizontal="center"/>
    </xf>
    <xf numFmtId="178" fontId="28" fillId="0" borderId="22" xfId="0" applyNumberFormat="1" applyFont="1" applyBorder="1" applyAlignment="1">
      <alignment horizontal="center"/>
    </xf>
    <xf numFmtId="179" fontId="28" fillId="0" borderId="30" xfId="0" applyNumberFormat="1" applyFont="1" applyBorder="1" applyAlignment="1">
      <alignment horizontal="center"/>
    </xf>
    <xf numFmtId="178" fontId="28" fillId="0" borderId="28" xfId="0" applyNumberFormat="1" applyFont="1" applyBorder="1" applyAlignment="1">
      <alignment horizontal="center"/>
    </xf>
    <xf numFmtId="179" fontId="0" fillId="0" borderId="30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9" fontId="28" fillId="0" borderId="17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 vertical="center"/>
    </xf>
    <xf numFmtId="178" fontId="28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38" fillId="0" borderId="11" xfId="0" applyNumberFormat="1" applyFont="1" applyBorder="1" applyAlignment="1">
      <alignment horizontal="center" vertical="center"/>
    </xf>
    <xf numFmtId="178" fontId="38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50" applyFont="1" applyBorder="1" applyAlignment="1">
      <alignment horizontal="center" vertical="center"/>
      <protection/>
    </xf>
    <xf numFmtId="0" fontId="82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35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48" applyFont="1" applyBorder="1" applyAlignment="1" applyProtection="1">
      <alignment horizontal="center" vertical="center"/>
      <protection locked="0"/>
    </xf>
    <xf numFmtId="0" fontId="36" fillId="0" borderId="0" xfId="48" applyFont="1" applyBorder="1" applyAlignment="1" applyProtection="1">
      <alignment horizontal="center" vertical="center"/>
      <protection locked="0"/>
    </xf>
    <xf numFmtId="0" fontId="75" fillId="0" borderId="0" xfId="48" applyFont="1" applyBorder="1" applyAlignment="1" applyProtection="1">
      <alignment/>
      <protection locked="0"/>
    </xf>
    <xf numFmtId="0" fontId="78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201" fontId="37" fillId="0" borderId="11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78" fillId="33" borderId="16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6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78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/>
    </xf>
    <xf numFmtId="179" fontId="32" fillId="0" borderId="11" xfId="55" applyNumberFormat="1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178" fontId="17" fillId="0" borderId="12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0135;&#19994;&#25237;&#36164;&#24635;&#37327;&#21450;&#22686;&#3689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306&#23731;&#38451;&#20303;&#25143;&#35843;&#26597;2020&#24180;&#19968;&#23395;&#24230;&#35780;&#20272;&#27979;&#31639;&#3492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20065;&#25910;&#208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825953</v>
          </cell>
          <cell r="C3">
            <v>-16.14903175046318</v>
          </cell>
          <cell r="D3">
            <v>389987</v>
          </cell>
          <cell r="E3">
            <v>-17.026867170479292</v>
          </cell>
        </row>
        <row r="7">
          <cell r="B7">
            <v>6677</v>
          </cell>
          <cell r="C7">
            <v>-22.639323369250377</v>
          </cell>
          <cell r="D7">
            <v>4023</v>
          </cell>
          <cell r="E7">
            <v>-24.747474747474755</v>
          </cell>
        </row>
        <row r="8">
          <cell r="B8">
            <v>87384</v>
          </cell>
          <cell r="C8">
            <v>-14.854475830418295</v>
          </cell>
          <cell r="D8">
            <v>20483</v>
          </cell>
          <cell r="E8">
            <v>-40.60143834821947</v>
          </cell>
        </row>
        <row r="9">
          <cell r="B9">
            <v>10635</v>
          </cell>
          <cell r="C9">
            <v>-26.801569275242628</v>
          </cell>
          <cell r="D9">
            <v>3389</v>
          </cell>
          <cell r="E9">
            <v>-29.586536463744025</v>
          </cell>
        </row>
        <row r="10">
          <cell r="B10">
            <v>31641</v>
          </cell>
          <cell r="C10">
            <v>23.38077597972314</v>
          </cell>
          <cell r="D10">
            <v>16884</v>
          </cell>
          <cell r="E10">
            <v>3.247110621904241</v>
          </cell>
        </row>
        <row r="11">
          <cell r="B11">
            <v>67817</v>
          </cell>
          <cell r="C11">
            <v>-10.691898440792244</v>
          </cell>
          <cell r="D11">
            <v>28336</v>
          </cell>
          <cell r="E11">
            <v>-1.3336118945645836</v>
          </cell>
        </row>
        <row r="12">
          <cell r="B12">
            <v>27066</v>
          </cell>
          <cell r="C12">
            <v>-9.335745151241085</v>
          </cell>
          <cell r="D12">
            <v>12411</v>
          </cell>
          <cell r="E12">
            <v>41.96980096087853</v>
          </cell>
        </row>
        <row r="13">
          <cell r="B13">
            <v>8133</v>
          </cell>
          <cell r="C13">
            <v>-37.42402092790644</v>
          </cell>
          <cell r="D13">
            <v>5124</v>
          </cell>
          <cell r="E13">
            <v>-21.531393568147024</v>
          </cell>
        </row>
        <row r="15">
          <cell r="B15">
            <v>24786</v>
          </cell>
          <cell r="C15">
            <v>-55.80163697640828</v>
          </cell>
          <cell r="D15">
            <v>15382</v>
          </cell>
          <cell r="E15">
            <v>-53.88121008604923</v>
          </cell>
        </row>
        <row r="16">
          <cell r="B16">
            <v>52633</v>
          </cell>
          <cell r="C16">
            <v>1.4279657750713</v>
          </cell>
          <cell r="D16">
            <v>29352</v>
          </cell>
          <cell r="E16">
            <v>2.3466648070016305</v>
          </cell>
        </row>
        <row r="17">
          <cell r="B17">
            <v>77887</v>
          </cell>
          <cell r="C17">
            <v>62.63729379828774</v>
          </cell>
          <cell r="D17">
            <v>60195</v>
          </cell>
          <cell r="E17">
            <v>85.37509238728751</v>
          </cell>
        </row>
        <row r="18">
          <cell r="B18">
            <v>32586</v>
          </cell>
          <cell r="C18">
            <v>-13.679470198675489</v>
          </cell>
          <cell r="D18">
            <v>19229</v>
          </cell>
          <cell r="E18">
            <v>-26.300256793530338</v>
          </cell>
        </row>
        <row r="19">
          <cell r="B19">
            <v>25924</v>
          </cell>
          <cell r="C19">
            <v>-24.79257325210328</v>
          </cell>
          <cell r="D19">
            <v>17157</v>
          </cell>
          <cell r="E19">
            <v>-22.986803124158357</v>
          </cell>
        </row>
        <row r="20">
          <cell r="B20">
            <v>37135</v>
          </cell>
          <cell r="C20">
            <v>-8.145344810527348</v>
          </cell>
          <cell r="D20">
            <v>22129</v>
          </cell>
          <cell r="E20">
            <v>-11.103523078777172</v>
          </cell>
        </row>
      </sheetData>
      <sheetData sheetId="2">
        <row r="6">
          <cell r="B6">
            <v>229989</v>
          </cell>
          <cell r="C6">
            <v>825953</v>
          </cell>
          <cell r="E6">
            <v>-16.149031750463188</v>
          </cell>
        </row>
        <row r="7">
          <cell r="B7">
            <v>163173</v>
          </cell>
          <cell r="C7">
            <v>631121</v>
          </cell>
          <cell r="E7">
            <v>-15.546952779591706</v>
          </cell>
        </row>
        <row r="8">
          <cell r="B8">
            <v>66816</v>
          </cell>
          <cell r="C8">
            <v>194832</v>
          </cell>
          <cell r="E8">
            <v>-18.041738003794364</v>
          </cell>
        </row>
        <row r="9">
          <cell r="B9">
            <v>122615</v>
          </cell>
          <cell r="C9">
            <v>389987</v>
          </cell>
          <cell r="E9">
            <v>-17.026867170479303</v>
          </cell>
        </row>
        <row r="10">
          <cell r="B10">
            <v>57024</v>
          </cell>
          <cell r="C10">
            <v>198915</v>
          </cell>
          <cell r="E10">
            <v>-15.996959395257502</v>
          </cell>
        </row>
        <row r="11">
          <cell r="B11">
            <v>98756</v>
          </cell>
          <cell r="C11">
            <v>395501</v>
          </cell>
          <cell r="E11">
            <v>-15.184599020389959</v>
          </cell>
        </row>
        <row r="12">
          <cell r="B12">
            <v>695313</v>
          </cell>
          <cell r="C12">
            <v>1446038</v>
          </cell>
          <cell r="E12">
            <v>0.6932050584819959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</sheetNames>
    <sheetDataSet>
      <sheetData sheetId="1">
        <row r="4">
          <cell r="D4">
            <v>-8.9</v>
          </cell>
        </row>
        <row r="5">
          <cell r="D5">
            <v>8.7</v>
          </cell>
        </row>
        <row r="6">
          <cell r="D6">
            <v>16.4</v>
          </cell>
        </row>
        <row r="7">
          <cell r="D7">
            <v>-3.9</v>
          </cell>
        </row>
        <row r="8">
          <cell r="D8">
            <v>3.6</v>
          </cell>
        </row>
        <row r="9">
          <cell r="D9">
            <v>7.2</v>
          </cell>
        </row>
        <row r="10">
          <cell r="D10">
            <v>3.6</v>
          </cell>
        </row>
        <row r="11">
          <cell r="D11">
            <v>15.9</v>
          </cell>
        </row>
        <row r="12">
          <cell r="D12">
            <v>-18.7</v>
          </cell>
        </row>
        <row r="13">
          <cell r="D13">
            <v>-18.3</v>
          </cell>
        </row>
        <row r="14">
          <cell r="D14">
            <v>-17.2</v>
          </cell>
        </row>
        <row r="15">
          <cell r="D15">
            <v>13.5</v>
          </cell>
        </row>
        <row r="16">
          <cell r="D16">
            <v>8</v>
          </cell>
        </row>
        <row r="17">
          <cell r="D17">
            <v>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</sheetNames>
    <sheetDataSet>
      <sheetData sheetId="0">
        <row r="6">
          <cell r="E6">
            <v>10.3</v>
          </cell>
        </row>
        <row r="7">
          <cell r="E7">
            <v>79.1</v>
          </cell>
        </row>
        <row r="8">
          <cell r="E8">
            <v>25.5</v>
          </cell>
        </row>
        <row r="9">
          <cell r="E9">
            <v>14.6</v>
          </cell>
        </row>
        <row r="10">
          <cell r="E10">
            <v>-29.8</v>
          </cell>
        </row>
        <row r="11">
          <cell r="E11">
            <v>-35.8</v>
          </cell>
        </row>
        <row r="12">
          <cell r="E12">
            <v>-50.7</v>
          </cell>
        </row>
        <row r="13">
          <cell r="E13">
            <v>75.7</v>
          </cell>
        </row>
        <row r="14">
          <cell r="E14">
            <v>27.2</v>
          </cell>
        </row>
        <row r="15">
          <cell r="E15">
            <v>5</v>
          </cell>
        </row>
        <row r="16">
          <cell r="E16">
            <v>-11.1</v>
          </cell>
        </row>
        <row r="17">
          <cell r="E17">
            <v>297.1</v>
          </cell>
        </row>
        <row r="18">
          <cell r="E18">
            <v>86.6</v>
          </cell>
        </row>
        <row r="19">
          <cell r="E19">
            <v>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9490.421789396547</v>
          </cell>
          <cell r="G6">
            <v>1</v>
          </cell>
          <cell r="H6">
            <v>5559.386778606389</v>
          </cell>
          <cell r="J6">
            <v>2.2</v>
          </cell>
        </row>
        <row r="7">
          <cell r="E7">
            <v>10709.11893914832</v>
          </cell>
        </row>
        <row r="8">
          <cell r="E8">
            <v>11851.213856764172</v>
          </cell>
        </row>
        <row r="9">
          <cell r="E9">
            <v>10145.548702520096</v>
          </cell>
          <cell r="H9">
            <v>5867.903860344405</v>
          </cell>
        </row>
        <row r="10">
          <cell r="E10">
            <v>10269.210190849835</v>
          </cell>
          <cell r="H10">
            <v>8518.102353203263</v>
          </cell>
        </row>
        <row r="11">
          <cell r="E11">
            <v>8817.910716219581</v>
          </cell>
          <cell r="H11">
            <v>6460.302880249281</v>
          </cell>
        </row>
        <row r="12">
          <cell r="E12">
            <v>9088.29222047608</v>
          </cell>
          <cell r="H12">
            <v>5241.838131712962</v>
          </cell>
        </row>
        <row r="13">
          <cell r="E13">
            <v>9682.340996050812</v>
          </cell>
          <cell r="H13">
            <v>6632.021604408161</v>
          </cell>
        </row>
        <row r="14">
          <cell r="E14">
            <v>6782.339981288825</v>
          </cell>
          <cell r="H14">
            <v>4072.1340461535187</v>
          </cell>
        </row>
        <row r="15">
          <cell r="E15">
            <v>9853.571566296403</v>
          </cell>
          <cell r="H15">
            <v>6438.069453057375</v>
          </cell>
        </row>
        <row r="16">
          <cell r="E16">
            <v>8638.168983370759</v>
          </cell>
          <cell r="H16">
            <v>5463.458111062471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7650</v>
          </cell>
          <cell r="D6">
            <v>1.4952255728773345</v>
          </cell>
          <cell r="E6">
            <v>9490.421789396547</v>
          </cell>
          <cell r="G6">
            <v>1</v>
          </cell>
          <cell r="H6">
            <v>5559.386778606389</v>
          </cell>
          <cell r="J6">
            <v>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29013602.931396</v>
          </cell>
          <cell r="D6">
            <v>27590030.010126002</v>
          </cell>
          <cell r="F6">
            <v>1.8427420545139341</v>
          </cell>
        </row>
        <row r="7">
          <cell r="C7">
            <v>18583454.652046</v>
          </cell>
          <cell r="D7">
            <v>16894621.799782</v>
          </cell>
          <cell r="F7">
            <v>11.10477403596704</v>
          </cell>
        </row>
        <row r="8">
          <cell r="C8">
            <v>5530124.734659</v>
          </cell>
          <cell r="D8">
            <v>5389620.655669</v>
          </cell>
          <cell r="F8">
            <v>-2.216251374622061</v>
          </cell>
        </row>
        <row r="9">
          <cell r="C9">
            <v>613281.536172</v>
          </cell>
          <cell r="D9">
            <v>755148.196451</v>
          </cell>
          <cell r="F9">
            <v>-15.768418501028918</v>
          </cell>
        </row>
        <row r="10">
          <cell r="C10">
            <v>4271343.032499</v>
          </cell>
          <cell r="D10">
            <v>4535079.798996</v>
          </cell>
          <cell r="F10">
            <v>-20.224575834888682</v>
          </cell>
        </row>
        <row r="11">
          <cell r="C11">
            <v>3939.795254</v>
          </cell>
          <cell r="D11">
            <v>5781.7469120000005</v>
          </cell>
          <cell r="F11">
            <v>-75.81356585982134</v>
          </cell>
        </row>
        <row r="12">
          <cell r="C12">
            <v>21448143.088252</v>
          </cell>
          <cell r="D12">
            <v>19937972.825663</v>
          </cell>
          <cell r="F12">
            <v>21.774186978096253</v>
          </cell>
        </row>
        <row r="13">
          <cell r="C13">
            <v>4690126.811621</v>
          </cell>
          <cell r="D13">
            <v>4442521.466125</v>
          </cell>
          <cell r="F13">
            <v>17.62561055596707</v>
          </cell>
        </row>
        <row r="14">
          <cell r="C14">
            <v>16395725.956634</v>
          </cell>
          <cell r="D14">
            <v>15174435.38561</v>
          </cell>
          <cell r="F14">
            <v>21.958528945644645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-2.9</v>
          </cell>
        </row>
        <row r="6">
          <cell r="G6">
            <v>-18.2</v>
          </cell>
        </row>
        <row r="7">
          <cell r="G7">
            <v>-7.9</v>
          </cell>
        </row>
        <row r="9">
          <cell r="G9">
            <v>1.1</v>
          </cell>
        </row>
        <row r="10">
          <cell r="G10">
            <v>-2.9</v>
          </cell>
        </row>
        <row r="11">
          <cell r="G11">
            <v>0.1</v>
          </cell>
        </row>
        <row r="12">
          <cell r="G12">
            <v>-3.4</v>
          </cell>
        </row>
        <row r="13">
          <cell r="G13">
            <v>-2.9</v>
          </cell>
        </row>
        <row r="14">
          <cell r="G14">
            <v>0.9</v>
          </cell>
        </row>
        <row r="15">
          <cell r="G15">
            <v>0.2</v>
          </cell>
        </row>
        <row r="16">
          <cell r="G16">
            <v>1.5</v>
          </cell>
        </row>
        <row r="17">
          <cell r="G17">
            <v>6.1</v>
          </cell>
        </row>
        <row r="18">
          <cell r="G18">
            <v>2.1</v>
          </cell>
        </row>
        <row r="19">
          <cell r="G19">
            <v>4.3</v>
          </cell>
        </row>
        <row r="22">
          <cell r="G22">
            <v>-2.9</v>
          </cell>
        </row>
        <row r="23">
          <cell r="G23">
            <v>-6.8</v>
          </cell>
        </row>
        <row r="24">
          <cell r="G24">
            <v>-2.7</v>
          </cell>
        </row>
        <row r="25">
          <cell r="G25">
            <v>-6.415420881448981</v>
          </cell>
        </row>
        <row r="26">
          <cell r="G26">
            <v>-1.2056470742200958</v>
          </cell>
        </row>
        <row r="27">
          <cell r="G27">
            <v>-4.740903710961135</v>
          </cell>
        </row>
        <row r="28">
          <cell r="G28">
            <v>-1.3027015901416519</v>
          </cell>
        </row>
        <row r="29">
          <cell r="G29">
            <v>-7.933790553810923</v>
          </cell>
        </row>
        <row r="30">
          <cell r="G30">
            <v>-1</v>
          </cell>
        </row>
        <row r="31">
          <cell r="G31">
            <v>-7.040197396150845</v>
          </cell>
        </row>
        <row r="32">
          <cell r="G32">
            <v>-1.9</v>
          </cell>
        </row>
        <row r="33">
          <cell r="G33">
            <v>-1.2</v>
          </cell>
        </row>
        <row r="34">
          <cell r="G34">
            <v>0.3</v>
          </cell>
        </row>
        <row r="38">
          <cell r="G38">
            <v>-2.6</v>
          </cell>
        </row>
        <row r="39">
          <cell r="G39">
            <v>-5.7</v>
          </cell>
        </row>
        <row r="40">
          <cell r="G40">
            <v>-7.4</v>
          </cell>
        </row>
        <row r="41">
          <cell r="G41">
            <v>-9.5</v>
          </cell>
        </row>
        <row r="42">
          <cell r="G42">
            <v>-1.2</v>
          </cell>
        </row>
        <row r="43">
          <cell r="G43">
            <v>4.5</v>
          </cell>
        </row>
        <row r="44">
          <cell r="G44">
            <v>-7.9</v>
          </cell>
        </row>
        <row r="45">
          <cell r="G45">
            <v>-2.4</v>
          </cell>
        </row>
        <row r="46">
          <cell r="G46">
            <v>3.8</v>
          </cell>
        </row>
        <row r="47">
          <cell r="G47">
            <v>-1.9</v>
          </cell>
        </row>
        <row r="48">
          <cell r="G48">
            <v>-0.4</v>
          </cell>
        </row>
        <row r="52">
          <cell r="G52">
            <v>-3.1</v>
          </cell>
        </row>
        <row r="53">
          <cell r="G53">
            <v>1.9</v>
          </cell>
        </row>
        <row r="54">
          <cell r="G54">
            <v>-8.1</v>
          </cell>
        </row>
        <row r="55">
          <cell r="G55">
            <v>4.1</v>
          </cell>
        </row>
        <row r="56">
          <cell r="G56">
            <v>2.1</v>
          </cell>
        </row>
        <row r="57">
          <cell r="G57">
            <v>-0.9</v>
          </cell>
        </row>
        <row r="58">
          <cell r="G58">
            <v>-12.1</v>
          </cell>
        </row>
        <row r="59">
          <cell r="G59">
            <v>-5.6</v>
          </cell>
        </row>
        <row r="60">
          <cell r="G60">
            <v>-0.8</v>
          </cell>
        </row>
        <row r="61">
          <cell r="G61">
            <v>2.8</v>
          </cell>
        </row>
        <row r="62">
          <cell r="G62">
            <v>-9.6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3158872.403169497</v>
          </cell>
          <cell r="C5">
            <v>-11.730794570316604</v>
          </cell>
        </row>
        <row r="6">
          <cell r="B6">
            <v>1056758.5493541262</v>
          </cell>
          <cell r="C6">
            <v>-11</v>
          </cell>
        </row>
        <row r="7">
          <cell r="B7">
            <v>79143.16332708971</v>
          </cell>
          <cell r="C7">
            <v>-10.799999999999997</v>
          </cell>
        </row>
        <row r="8">
          <cell r="B8">
            <v>112142.37848054818</v>
          </cell>
          <cell r="C8">
            <v>-11.299999999999997</v>
          </cell>
        </row>
        <row r="9">
          <cell r="B9">
            <v>271153.1691774778</v>
          </cell>
          <cell r="C9">
            <v>-11.700000000000017</v>
          </cell>
        </row>
        <row r="10">
          <cell r="B10">
            <v>252821.60276902094</v>
          </cell>
          <cell r="C10">
            <v>-14.592456488912347</v>
          </cell>
        </row>
        <row r="11">
          <cell r="B11">
            <v>220600.71425327007</v>
          </cell>
          <cell r="C11">
            <v>-12.799999999999997</v>
          </cell>
        </row>
        <row r="12">
          <cell r="B12">
            <v>291625.3455572315</v>
          </cell>
          <cell r="C12">
            <v>-10.700000000000003</v>
          </cell>
        </row>
        <row r="13">
          <cell r="B13">
            <v>218672.01006855458</v>
          </cell>
          <cell r="C13">
            <v>-11.200000000000003</v>
          </cell>
        </row>
        <row r="14">
          <cell r="B14">
            <v>190416.43463749602</v>
          </cell>
          <cell r="C14">
            <v>-11.400000000000006</v>
          </cell>
        </row>
        <row r="15">
          <cell r="B15">
            <v>284678.6202293097</v>
          </cell>
          <cell r="C15">
            <v>-11</v>
          </cell>
        </row>
        <row r="16">
          <cell r="B16">
            <v>84262.87873137249</v>
          </cell>
          <cell r="C16">
            <v>-11.599999999999994</v>
          </cell>
        </row>
        <row r="17">
          <cell r="B17">
            <v>37166.09030025056</v>
          </cell>
          <cell r="C17">
            <v>-11.799999999999997</v>
          </cell>
        </row>
        <row r="18">
          <cell r="B18">
            <v>59431.44628374878</v>
          </cell>
          <cell r="C18">
            <v>-12.299999999999997</v>
          </cell>
        </row>
        <row r="21">
          <cell r="B21">
            <v>3158872.403169497</v>
          </cell>
          <cell r="D21">
            <v>-11.7307945703166</v>
          </cell>
        </row>
        <row r="23">
          <cell r="B23">
            <v>2728798.1635875795</v>
          </cell>
          <cell r="D23">
            <v>-11.932100000000005</v>
          </cell>
        </row>
        <row r="24">
          <cell r="B24">
            <v>430074.2395819174</v>
          </cell>
          <cell r="D24">
            <v>-10.43176253719976</v>
          </cell>
        </row>
        <row r="26">
          <cell r="B26">
            <v>2899694.553965697</v>
          </cell>
          <cell r="D26">
            <v>-9.370999999999995</v>
          </cell>
        </row>
        <row r="27">
          <cell r="B27">
            <v>259177.84920379985</v>
          </cell>
          <cell r="D27">
            <v>-31.643888076281925</v>
          </cell>
        </row>
        <row r="31">
          <cell r="B31">
            <v>772081.2</v>
          </cell>
          <cell r="C31">
            <v>-11.9</v>
          </cell>
        </row>
        <row r="33">
          <cell r="B33">
            <v>87526.2</v>
          </cell>
          <cell r="C33">
            <v>-4.7</v>
          </cell>
        </row>
        <row r="34">
          <cell r="B34">
            <v>8087.9</v>
          </cell>
          <cell r="C34">
            <v>-2.1</v>
          </cell>
        </row>
        <row r="35">
          <cell r="B35">
            <v>17051.3</v>
          </cell>
          <cell r="C35">
            <v>-8.5</v>
          </cell>
        </row>
        <row r="36">
          <cell r="B36">
            <v>54758.4</v>
          </cell>
          <cell r="C36">
            <v>-7.5</v>
          </cell>
        </row>
        <row r="37">
          <cell r="B37">
            <v>4495.2</v>
          </cell>
          <cell r="C37">
            <v>1.5</v>
          </cell>
        </row>
        <row r="38">
          <cell r="B38">
            <v>14435.5</v>
          </cell>
          <cell r="C38">
            <v>-45.5</v>
          </cell>
        </row>
        <row r="39">
          <cell r="B39">
            <v>33004.3</v>
          </cell>
          <cell r="C39">
            <v>-8.8</v>
          </cell>
        </row>
        <row r="40">
          <cell r="B40">
            <v>15387.2</v>
          </cell>
          <cell r="C40">
            <v>-7.2</v>
          </cell>
        </row>
        <row r="41">
          <cell r="B41">
            <v>3899.7</v>
          </cell>
          <cell r="C41">
            <v>-17.5</v>
          </cell>
        </row>
        <row r="42">
          <cell r="B42">
            <v>1530.6</v>
          </cell>
          <cell r="C42">
            <v>-15.6</v>
          </cell>
        </row>
        <row r="43">
          <cell r="B43">
            <v>140.9</v>
          </cell>
          <cell r="C43">
            <v>-13.2</v>
          </cell>
        </row>
        <row r="44">
          <cell r="B44">
            <v>41970.7</v>
          </cell>
          <cell r="C44">
            <v>-12.6</v>
          </cell>
        </row>
        <row r="45">
          <cell r="B45">
            <v>38410.8</v>
          </cell>
          <cell r="C45">
            <v>-1.3</v>
          </cell>
        </row>
        <row r="46">
          <cell r="B46">
            <v>12534.6</v>
          </cell>
          <cell r="C46">
            <v>3.4</v>
          </cell>
        </row>
        <row r="47">
          <cell r="B47">
            <v>12347.4</v>
          </cell>
          <cell r="C47">
            <v>-10.6</v>
          </cell>
        </row>
        <row r="48">
          <cell r="B48">
            <v>8886</v>
          </cell>
          <cell r="C48">
            <v>-11.7</v>
          </cell>
        </row>
        <row r="49">
          <cell r="B49">
            <v>3113.4</v>
          </cell>
          <cell r="C49">
            <v>-14</v>
          </cell>
        </row>
        <row r="50">
          <cell r="B50">
            <v>156118</v>
          </cell>
          <cell r="C50">
            <v>-13</v>
          </cell>
        </row>
        <row r="51">
          <cell r="B51">
            <v>32802.9</v>
          </cell>
          <cell r="C51">
            <v>-8.5</v>
          </cell>
        </row>
        <row r="52">
          <cell r="B52">
            <v>11044.7</v>
          </cell>
          <cell r="C52">
            <v>3.6</v>
          </cell>
        </row>
        <row r="53">
          <cell r="B53">
            <v>195714.6</v>
          </cell>
          <cell r="C53">
            <v>-17.1</v>
          </cell>
        </row>
        <row r="54">
          <cell r="B54">
            <v>3671.5</v>
          </cell>
          <cell r="C54">
            <v>-0.2</v>
          </cell>
        </row>
        <row r="55">
          <cell r="B55">
            <v>15149.4</v>
          </cell>
          <cell r="C55">
            <v>-6.7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B5">
            <v>99.34915078</v>
          </cell>
          <cell r="C5">
            <v>103.81596045</v>
          </cell>
          <cell r="D5">
            <v>104.18912809</v>
          </cell>
        </row>
        <row r="6">
          <cell r="B6">
            <v>98.91777188</v>
          </cell>
          <cell r="C6">
            <v>113.8080231</v>
          </cell>
          <cell r="D6">
            <v>113.96894679</v>
          </cell>
        </row>
        <row r="14">
          <cell r="B14">
            <v>100</v>
          </cell>
          <cell r="C14">
            <v>100.07606642</v>
          </cell>
          <cell r="D14">
            <v>100.07606642</v>
          </cell>
        </row>
        <row r="15">
          <cell r="B15">
            <v>99.61269745</v>
          </cell>
          <cell r="C15">
            <v>99.12754309</v>
          </cell>
          <cell r="D15">
            <v>99.5597622</v>
          </cell>
        </row>
        <row r="16">
          <cell r="B16">
            <v>99.97135332</v>
          </cell>
          <cell r="C16">
            <v>99.17994478</v>
          </cell>
          <cell r="D16">
            <v>99.22855104</v>
          </cell>
        </row>
        <row r="17">
          <cell r="B17">
            <v>97.95198915</v>
          </cell>
          <cell r="C17">
            <v>96.4954851</v>
          </cell>
          <cell r="D17">
            <v>98.66403513</v>
          </cell>
        </row>
        <row r="18">
          <cell r="B18">
            <v>100.02873614</v>
          </cell>
          <cell r="C18">
            <v>101.2643811</v>
          </cell>
          <cell r="D18">
            <v>101.1731229</v>
          </cell>
        </row>
        <row r="19">
          <cell r="B19">
            <v>100</v>
          </cell>
          <cell r="C19">
            <v>100.60420745</v>
          </cell>
          <cell r="D19">
            <v>100.59455832</v>
          </cell>
        </row>
        <row r="20">
          <cell r="B20">
            <v>100.9749859</v>
          </cell>
          <cell r="C20">
            <v>105.23602861</v>
          </cell>
          <cell r="D20">
            <v>104.26717273</v>
          </cell>
        </row>
        <row r="21">
          <cell r="B21">
            <v>99.00044037</v>
          </cell>
          <cell r="C21">
            <v>102.71516037</v>
          </cell>
          <cell r="D21">
            <v>103.51746801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372468.679</v>
          </cell>
          <cell r="D7">
            <v>-3.2432425009</v>
          </cell>
          <cell r="E7">
            <v>181564.9735</v>
          </cell>
          <cell r="G7">
            <v>2.7840512864</v>
          </cell>
        </row>
        <row r="8">
          <cell r="B8">
            <v>26878.1738</v>
          </cell>
          <cell r="D8">
            <v>83.214505178128</v>
          </cell>
          <cell r="E8">
            <v>26878.1738</v>
          </cell>
          <cell r="G8">
            <v>83.214505178128</v>
          </cell>
        </row>
        <row r="9">
          <cell r="B9">
            <v>159209.6694</v>
          </cell>
          <cell r="D9">
            <v>-10.728745639711</v>
          </cell>
          <cell r="E9">
            <v>101581.1343</v>
          </cell>
          <cell r="G9">
            <v>-4.51029142848797</v>
          </cell>
        </row>
        <row r="10">
          <cell r="B10">
            <v>10990.532</v>
          </cell>
          <cell r="D10">
            <v>8.0819345316768</v>
          </cell>
          <cell r="E10">
            <v>4535.0798</v>
          </cell>
          <cell r="G10">
            <v>-4.2166894212268</v>
          </cell>
        </row>
        <row r="11">
          <cell r="B11">
            <v>7851.976</v>
          </cell>
          <cell r="D11">
            <v>-0.895102218961917</v>
          </cell>
          <cell r="E11">
            <v>1647.4308</v>
          </cell>
          <cell r="G11">
            <v>25.8460532943565</v>
          </cell>
        </row>
        <row r="12">
          <cell r="B12">
            <v>23992.1</v>
          </cell>
          <cell r="D12">
            <v>-4.72983882207943</v>
          </cell>
          <cell r="E12">
            <v>7909.9322</v>
          </cell>
          <cell r="G12">
            <v>-7.67973683807555</v>
          </cell>
        </row>
        <row r="13">
          <cell r="B13">
            <v>19327.36</v>
          </cell>
          <cell r="D13">
            <v>-3.95837952623794</v>
          </cell>
          <cell r="E13">
            <v>3997.7008</v>
          </cell>
          <cell r="G13">
            <v>-0.960028781712968</v>
          </cell>
        </row>
        <row r="14">
          <cell r="B14">
            <v>27036.574</v>
          </cell>
          <cell r="D14">
            <v>-1.91834160627326</v>
          </cell>
          <cell r="E14">
            <v>5000.8215</v>
          </cell>
          <cell r="G14">
            <v>6.33988896111726</v>
          </cell>
        </row>
        <row r="15">
          <cell r="B15">
            <v>43251.7357</v>
          </cell>
          <cell r="D15">
            <v>3.76879123112943</v>
          </cell>
          <cell r="E15">
            <v>13557.4895</v>
          </cell>
          <cell r="G15">
            <v>6.84226597100628</v>
          </cell>
        </row>
        <row r="16">
          <cell r="B16">
            <v>29283.038</v>
          </cell>
          <cell r="D16">
            <v>-2.26495491437455</v>
          </cell>
          <cell r="E16">
            <v>7858.4347</v>
          </cell>
          <cell r="G16">
            <v>1.92003983818151</v>
          </cell>
        </row>
        <row r="17">
          <cell r="B17">
            <v>20642.016</v>
          </cell>
          <cell r="D17">
            <v>-17.4411165478399</v>
          </cell>
          <cell r="E17">
            <v>7618.43</v>
          </cell>
          <cell r="G17">
            <v>-29.5123778132774</v>
          </cell>
        </row>
        <row r="18">
          <cell r="B18">
            <v>4005.5041</v>
          </cell>
          <cell r="D18">
            <v>-7.49779754686857</v>
          </cell>
          <cell r="E18">
            <v>980.3461</v>
          </cell>
          <cell r="G18">
            <v>-5.63222903943748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全省综合统计表"/>
      <sheetName val="总收入及总人数"/>
      <sheetName val="入境旅游收入及人数"/>
      <sheetName val="国内旅游收入"/>
      <sheetName val="国内旅游人数"/>
      <sheetName val="入境外国游客分国别"/>
    </sheetNames>
    <sheetDataSet>
      <sheetData sheetId="1">
        <row r="12">
          <cell r="B12">
            <v>534.56</v>
          </cell>
          <cell r="C12">
            <v>-0.6152</v>
          </cell>
          <cell r="D12">
            <v>51.77</v>
          </cell>
          <cell r="E12">
            <v>-0.623</v>
          </cell>
        </row>
      </sheetData>
      <sheetData sheetId="2">
        <row r="12">
          <cell r="B12">
            <v>20163</v>
          </cell>
          <cell r="C12">
            <v>-0.8074</v>
          </cell>
          <cell r="F12">
            <v>1079.52</v>
          </cell>
          <cell r="G12">
            <v>-0.7505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-8.9</v>
          </cell>
        </row>
        <row r="7">
          <cell r="E7" t="str">
            <v>  </v>
          </cell>
        </row>
        <row r="8">
          <cell r="E8">
            <v>-27.3</v>
          </cell>
        </row>
        <row r="9">
          <cell r="E9">
            <v>2.6</v>
          </cell>
        </row>
        <row r="10">
          <cell r="E10">
            <v>-4.2</v>
          </cell>
        </row>
        <row r="11">
          <cell r="E11" t="str">
            <v>  </v>
          </cell>
        </row>
        <row r="12">
          <cell r="E12">
            <v>539</v>
          </cell>
        </row>
        <row r="13">
          <cell r="E13">
            <v>-11.4</v>
          </cell>
        </row>
        <row r="14">
          <cell r="E14" t="str">
            <v>  </v>
          </cell>
        </row>
        <row r="15">
          <cell r="E15">
            <v>6.5</v>
          </cell>
        </row>
        <row r="16">
          <cell r="E16">
            <v>0.6</v>
          </cell>
        </row>
        <row r="17">
          <cell r="E17">
            <v>-18.1</v>
          </cell>
        </row>
        <row r="18">
          <cell r="E18" t="str">
            <v>  </v>
          </cell>
        </row>
        <row r="19">
          <cell r="E19">
            <v>18.7</v>
          </cell>
        </row>
        <row r="20">
          <cell r="E20">
            <v>9.7</v>
          </cell>
        </row>
        <row r="21">
          <cell r="E21">
            <v>-67.4</v>
          </cell>
        </row>
        <row r="22">
          <cell r="E22">
            <v>10</v>
          </cell>
        </row>
        <row r="23">
          <cell r="E23">
            <v>31.6</v>
          </cell>
        </row>
        <row r="26">
          <cell r="E26">
            <v>-14.8</v>
          </cell>
        </row>
        <row r="27">
          <cell r="E27">
            <v>-14.1</v>
          </cell>
        </row>
        <row r="28">
          <cell r="E28">
            <v>-15.2</v>
          </cell>
        </row>
        <row r="29">
          <cell r="E29">
            <v>-3.7</v>
          </cell>
        </row>
        <row r="30">
          <cell r="E30" t="str">
            <v>  </v>
          </cell>
        </row>
        <row r="31">
          <cell r="E31">
            <v>-2.7</v>
          </cell>
        </row>
        <row r="32">
          <cell r="E32">
            <v>-29.8</v>
          </cell>
        </row>
        <row r="33">
          <cell r="E33">
            <v>-33.9</v>
          </cell>
        </row>
        <row r="34">
          <cell r="E34">
            <v>-9.5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3月"/>
    </sheetNames>
    <sheetDataSet>
      <sheetData sheetId="0">
        <row r="5">
          <cell r="C5">
            <v>343965</v>
          </cell>
          <cell r="E5">
            <v>-3.69</v>
          </cell>
        </row>
        <row r="6">
          <cell r="C6">
            <v>268253</v>
          </cell>
          <cell r="E6">
            <v>-0.45</v>
          </cell>
        </row>
        <row r="7">
          <cell r="C7">
            <v>34305</v>
          </cell>
          <cell r="E7">
            <v>6.13</v>
          </cell>
        </row>
        <row r="8">
          <cell r="C8">
            <v>592337</v>
          </cell>
          <cell r="E8">
            <v>-40.32</v>
          </cell>
        </row>
        <row r="9">
          <cell r="C9">
            <v>559156</v>
          </cell>
          <cell r="E9">
            <v>-32.33</v>
          </cell>
        </row>
        <row r="10">
          <cell r="C10">
            <v>351945</v>
          </cell>
          <cell r="E10">
            <v>-43.28</v>
          </cell>
        </row>
        <row r="11">
          <cell r="C11">
            <v>327892</v>
          </cell>
          <cell r="E11">
            <v>-36.58</v>
          </cell>
        </row>
        <row r="12">
          <cell r="C12">
            <v>21677284</v>
          </cell>
          <cell r="E12">
            <v>6.54</v>
          </cell>
        </row>
        <row r="13">
          <cell r="C13">
            <v>16648292</v>
          </cell>
          <cell r="E13">
            <v>5.14</v>
          </cell>
        </row>
        <row r="14">
          <cell r="C14">
            <v>1003901</v>
          </cell>
          <cell r="E14">
            <v>-34.86</v>
          </cell>
        </row>
        <row r="15">
          <cell r="C15">
            <v>809054</v>
          </cell>
          <cell r="E15">
            <v>-35.32</v>
          </cell>
        </row>
        <row r="16">
          <cell r="C16">
            <v>493067</v>
          </cell>
          <cell r="E16">
            <v>-56.42</v>
          </cell>
        </row>
        <row r="17">
          <cell r="C17">
            <v>365991</v>
          </cell>
          <cell r="E17">
            <v>-55</v>
          </cell>
        </row>
        <row r="22">
          <cell r="C22">
            <v>1065300</v>
          </cell>
          <cell r="E22">
            <v>-3.12</v>
          </cell>
        </row>
        <row r="23">
          <cell r="C23">
            <v>573301</v>
          </cell>
          <cell r="E23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5" sqref="D5"/>
    </sheetView>
  </sheetViews>
  <sheetFormatPr defaultColWidth="8.00390625" defaultRowHeight="14.25"/>
  <cols>
    <col min="1" max="1" width="20.875" style="50" bestFit="1" customWidth="1"/>
    <col min="2" max="2" width="8.00390625" style="50" customWidth="1"/>
    <col min="3" max="3" width="17.625" style="50" customWidth="1"/>
    <col min="4" max="4" width="13.125" style="50" customWidth="1"/>
    <col min="5" max="6" width="8.00390625" style="24" customWidth="1"/>
    <col min="7" max="10" width="7.375" style="24" customWidth="1"/>
    <col min="11" max="16384" width="8.00390625" style="24" customWidth="1"/>
  </cols>
  <sheetData>
    <row r="1" spans="1:4" ht="35.25" customHeight="1">
      <c r="A1" s="333" t="s">
        <v>243</v>
      </c>
      <c r="B1" s="333"/>
      <c r="C1" s="333"/>
      <c r="D1" s="333"/>
    </row>
    <row r="2" spans="1:4" ht="35.25" customHeight="1">
      <c r="A2" s="51"/>
      <c r="B2" s="51"/>
      <c r="C2" s="51"/>
      <c r="D2" s="51"/>
    </row>
    <row r="3" spans="1:4" ht="35.25" customHeight="1">
      <c r="A3" s="52" t="s">
        <v>0</v>
      </c>
      <c r="B3" s="53" t="s">
        <v>1</v>
      </c>
      <c r="C3" s="53" t="s">
        <v>2</v>
      </c>
      <c r="D3" s="54" t="s">
        <v>3</v>
      </c>
    </row>
    <row r="4" spans="1:4" ht="35.25" customHeight="1">
      <c r="A4" s="52" t="s">
        <v>4</v>
      </c>
      <c r="B4" s="53" t="s">
        <v>5</v>
      </c>
      <c r="C4" s="55" t="s">
        <v>228</v>
      </c>
      <c r="D4" s="62" t="s">
        <v>223</v>
      </c>
    </row>
    <row r="5" spans="1:4" ht="35.25" customHeight="1">
      <c r="A5" s="52" t="s">
        <v>6</v>
      </c>
      <c r="B5" s="53" t="s">
        <v>5</v>
      </c>
      <c r="C5" s="59">
        <v>0.075</v>
      </c>
      <c r="D5" s="59">
        <v>0.075</v>
      </c>
    </row>
    <row r="6" spans="1:4" ht="35.25" customHeight="1">
      <c r="A6" s="52" t="s">
        <v>7</v>
      </c>
      <c r="B6" s="53" t="s">
        <v>5</v>
      </c>
      <c r="C6" s="57" t="s">
        <v>238</v>
      </c>
      <c r="D6" s="59">
        <v>0.1</v>
      </c>
    </row>
    <row r="7" spans="1:4" ht="35.25" customHeight="1">
      <c r="A7" s="52" t="s">
        <v>8</v>
      </c>
      <c r="B7" s="53" t="s">
        <v>5</v>
      </c>
      <c r="C7" s="57" t="s">
        <v>238</v>
      </c>
      <c r="D7" s="59">
        <v>0.1</v>
      </c>
    </row>
    <row r="8" spans="1:4" ht="35.25" customHeight="1">
      <c r="A8" s="52" t="s">
        <v>9</v>
      </c>
      <c r="B8" s="53" t="s">
        <v>5</v>
      </c>
      <c r="C8" s="57" t="s">
        <v>240</v>
      </c>
      <c r="D8" s="56">
        <v>0.3</v>
      </c>
    </row>
    <row r="9" spans="1:4" ht="35.25" customHeight="1">
      <c r="A9" s="52" t="s">
        <v>10</v>
      </c>
      <c r="B9" s="53" t="s">
        <v>5</v>
      </c>
      <c r="C9" s="57" t="s">
        <v>230</v>
      </c>
      <c r="D9" s="57" t="s">
        <v>225</v>
      </c>
    </row>
    <row r="10" spans="1:4" ht="35.25" customHeight="1">
      <c r="A10" s="77" t="s">
        <v>224</v>
      </c>
      <c r="B10" s="53" t="s">
        <v>5</v>
      </c>
      <c r="C10" s="56" t="s">
        <v>239</v>
      </c>
      <c r="D10" s="56">
        <v>0.04</v>
      </c>
    </row>
    <row r="11" spans="1:4" ht="35.25" customHeight="1">
      <c r="A11" s="52" t="s">
        <v>11</v>
      </c>
      <c r="B11" s="53" t="s">
        <v>5</v>
      </c>
      <c r="C11" s="83" t="s">
        <v>241</v>
      </c>
      <c r="D11" s="61">
        <v>0.085</v>
      </c>
    </row>
    <row r="12" spans="1:4" ht="35.25" customHeight="1">
      <c r="A12" s="60" t="s">
        <v>204</v>
      </c>
      <c r="B12" s="53" t="s">
        <v>5</v>
      </c>
      <c r="C12" s="57" t="s">
        <v>229</v>
      </c>
      <c r="D12" s="57" t="s">
        <v>226</v>
      </c>
    </row>
    <row r="13" spans="1:4" ht="35.25" customHeight="1">
      <c r="A13" s="52" t="s">
        <v>12</v>
      </c>
      <c r="B13" s="53" t="s">
        <v>5</v>
      </c>
      <c r="C13" s="58" t="s">
        <v>231</v>
      </c>
      <c r="D13" s="58" t="s">
        <v>227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7" sqref="J17"/>
    </sheetView>
  </sheetViews>
  <sheetFormatPr defaultColWidth="8.00390625" defaultRowHeight="14.25"/>
  <cols>
    <col min="1" max="1" width="25.50390625" style="168" customWidth="1"/>
    <col min="2" max="2" width="12.75390625" style="233" customWidth="1"/>
    <col min="3" max="3" width="16.75390625" style="168" customWidth="1"/>
    <col min="4" max="4" width="13.625" style="168" customWidth="1"/>
    <col min="5" max="5" width="9.125" style="168" customWidth="1"/>
    <col min="6" max="6" width="8.125" style="168" customWidth="1"/>
    <col min="7" max="16384" width="8.00390625" style="168" customWidth="1"/>
  </cols>
  <sheetData>
    <row r="1" spans="1:6" ht="24.75">
      <c r="A1" s="338" t="s">
        <v>120</v>
      </c>
      <c r="B1" s="338"/>
      <c r="C1" s="338"/>
      <c r="D1" s="338"/>
      <c r="E1" s="222"/>
      <c r="F1" s="222"/>
    </row>
    <row r="2" spans="1:4" ht="17.25">
      <c r="A2" s="26"/>
      <c r="B2" s="16"/>
      <c r="C2" s="26"/>
      <c r="D2" s="223"/>
    </row>
    <row r="3" spans="1:4" ht="36.75" customHeight="1">
      <c r="A3" s="28" t="s">
        <v>376</v>
      </c>
      <c r="B3" s="214" t="s">
        <v>92</v>
      </c>
      <c r="C3" s="224" t="s">
        <v>121</v>
      </c>
      <c r="D3" s="310" t="s">
        <v>78</v>
      </c>
    </row>
    <row r="4" spans="1:4" s="1" customFormat="1" ht="28.5" customHeight="1">
      <c r="A4" s="225" t="s">
        <v>122</v>
      </c>
      <c r="B4" s="226" t="s">
        <v>15</v>
      </c>
      <c r="C4" s="311">
        <f>'[9]1、X40039_2020年3月'!$C5/10000</f>
        <v>34.3965</v>
      </c>
      <c r="D4" s="227">
        <f>'[9]1、X40039_2020年3月'!$E5</f>
        <v>-3.69</v>
      </c>
    </row>
    <row r="5" spans="1:7" ht="28.5" customHeight="1">
      <c r="A5" s="174" t="s">
        <v>123</v>
      </c>
      <c r="B5" s="228" t="s">
        <v>15</v>
      </c>
      <c r="C5" s="311">
        <f>'[9]1、X40039_2020年3月'!$C6/10000</f>
        <v>26.8253</v>
      </c>
      <c r="D5" s="227">
        <f>'[9]1、X40039_2020年3月'!$E6</f>
        <v>-0.45</v>
      </c>
      <c r="F5" s="1"/>
      <c r="G5" s="1"/>
    </row>
    <row r="6" spans="1:7" ht="28.5" customHeight="1">
      <c r="A6" s="174" t="s">
        <v>124</v>
      </c>
      <c r="B6" s="229" t="s">
        <v>15</v>
      </c>
      <c r="C6" s="311">
        <f>'[9]1、X40039_2020年3月'!$C7/10000</f>
        <v>3.4305</v>
      </c>
      <c r="D6" s="227">
        <f>'[9]1、X40039_2020年3月'!$E7</f>
        <v>6.13</v>
      </c>
      <c r="F6" s="1"/>
      <c r="G6" s="1"/>
    </row>
    <row r="7" spans="1:4" s="1" customFormat="1" ht="28.5" customHeight="1">
      <c r="A7" s="230" t="s">
        <v>23</v>
      </c>
      <c r="B7" s="231" t="s">
        <v>24</v>
      </c>
      <c r="C7" s="311">
        <f>'[9]1、X40039_2020年3月'!$C8/10000</f>
        <v>59.2337</v>
      </c>
      <c r="D7" s="227">
        <f>'[9]1、X40039_2020年3月'!$E8</f>
        <v>-40.32</v>
      </c>
    </row>
    <row r="8" spans="1:7" ht="28.5" customHeight="1">
      <c r="A8" s="174" t="s">
        <v>123</v>
      </c>
      <c r="B8" s="229" t="s">
        <v>24</v>
      </c>
      <c r="C8" s="311">
        <f>'[9]1、X40039_2020年3月'!$C9/10000</f>
        <v>55.9156</v>
      </c>
      <c r="D8" s="227">
        <f>'[9]1、X40039_2020年3月'!$E9</f>
        <v>-32.33</v>
      </c>
      <c r="F8" s="1"/>
      <c r="G8" s="1"/>
    </row>
    <row r="9" spans="1:7" ht="28.5" customHeight="1">
      <c r="A9" s="230" t="s">
        <v>25</v>
      </c>
      <c r="B9" s="231" t="s">
        <v>15</v>
      </c>
      <c r="C9" s="311">
        <f>'[9]1、X40039_2020年3月'!$C10/10000</f>
        <v>35.1945</v>
      </c>
      <c r="D9" s="227">
        <f>'[9]1、X40039_2020年3月'!$E10</f>
        <v>-43.28</v>
      </c>
      <c r="F9" s="1"/>
      <c r="G9" s="1"/>
    </row>
    <row r="10" spans="1:4" s="1" customFormat="1" ht="28.5" customHeight="1">
      <c r="A10" s="174" t="s">
        <v>123</v>
      </c>
      <c r="B10" s="229" t="s">
        <v>15</v>
      </c>
      <c r="C10" s="311">
        <f>'[9]1、X40039_2020年3月'!$C11/10000</f>
        <v>32.7892</v>
      </c>
      <c r="D10" s="227">
        <f>'[9]1、X40039_2020年3月'!$E11</f>
        <v>-36.58</v>
      </c>
    </row>
    <row r="11" spans="1:8" ht="28.5" customHeight="1">
      <c r="A11" s="230" t="s">
        <v>125</v>
      </c>
      <c r="B11" s="231" t="s">
        <v>24</v>
      </c>
      <c r="C11" s="311">
        <f>'[9]1、X40039_2020年3月'!$C12/10000</f>
        <v>2167.7284</v>
      </c>
      <c r="D11" s="227">
        <f>'[9]1、X40039_2020年3月'!$E12</f>
        <v>6.54</v>
      </c>
      <c r="F11" s="1"/>
      <c r="G11" s="1"/>
      <c r="H11" s="1"/>
    </row>
    <row r="12" spans="1:8" ht="28.5" customHeight="1">
      <c r="A12" s="174" t="s">
        <v>123</v>
      </c>
      <c r="B12" s="229" t="s">
        <v>24</v>
      </c>
      <c r="C12" s="311">
        <f>'[9]1、X40039_2020年3月'!$C13/10000</f>
        <v>1664.8292</v>
      </c>
      <c r="D12" s="227">
        <f>'[9]1、X40039_2020年3月'!$E13</f>
        <v>5.14</v>
      </c>
      <c r="F12" s="1"/>
      <c r="G12" s="1"/>
      <c r="H12" s="1"/>
    </row>
    <row r="13" spans="1:4" s="1" customFormat="1" ht="28.5" customHeight="1">
      <c r="A13" s="230" t="s">
        <v>126</v>
      </c>
      <c r="B13" s="231" t="s">
        <v>24</v>
      </c>
      <c r="C13" s="311">
        <f>'[9]1、X40039_2020年3月'!$C14/10000</f>
        <v>100.3901</v>
      </c>
      <c r="D13" s="227">
        <f>'[9]1、X40039_2020年3月'!$E14</f>
        <v>-34.86</v>
      </c>
    </row>
    <row r="14" spans="1:8" ht="28.5" customHeight="1">
      <c r="A14" s="174" t="s">
        <v>123</v>
      </c>
      <c r="B14" s="229" t="s">
        <v>24</v>
      </c>
      <c r="C14" s="311">
        <f>'[9]1、X40039_2020年3月'!$C15/10000</f>
        <v>80.9054</v>
      </c>
      <c r="D14" s="227">
        <f>'[9]1、X40039_2020年3月'!$E15</f>
        <v>-35.32</v>
      </c>
      <c r="F14" s="1"/>
      <c r="G14" s="1"/>
      <c r="H14" s="1"/>
    </row>
    <row r="15" spans="1:8" ht="28.5" customHeight="1">
      <c r="A15" s="230" t="s">
        <v>127</v>
      </c>
      <c r="B15" s="231" t="s">
        <v>24</v>
      </c>
      <c r="C15" s="311">
        <f>'[9]1、X40039_2020年3月'!$C16/10000</f>
        <v>49.3067</v>
      </c>
      <c r="D15" s="227">
        <f>'[9]1、X40039_2020年3月'!$E16</f>
        <v>-56.42</v>
      </c>
      <c r="F15" s="1"/>
      <c r="G15" s="1"/>
      <c r="H15" s="1"/>
    </row>
    <row r="16" spans="1:7" ht="28.5" customHeight="1">
      <c r="A16" s="174" t="s">
        <v>123</v>
      </c>
      <c r="B16" s="229" t="s">
        <v>24</v>
      </c>
      <c r="C16" s="311">
        <f>'[9]1、X40039_2020年3月'!$C17/10000</f>
        <v>36.5991</v>
      </c>
      <c r="D16" s="227">
        <f>'[9]1、X40039_2020年3月'!$E17</f>
        <v>-55</v>
      </c>
      <c r="F16" s="1"/>
      <c r="G16" s="1"/>
    </row>
    <row r="17" spans="1:7" ht="28.5" customHeight="1">
      <c r="A17" s="230" t="s">
        <v>128</v>
      </c>
      <c r="B17" s="231" t="s">
        <v>24</v>
      </c>
      <c r="C17" s="311">
        <f>'[9]1、X40039_2020年3月'!$C22/10000</f>
        <v>106.53</v>
      </c>
      <c r="D17" s="227">
        <f>'[9]1、X40039_2020年3月'!$E22</f>
        <v>-3.12</v>
      </c>
      <c r="F17" s="1"/>
      <c r="G17" s="1"/>
    </row>
    <row r="18" spans="1:7" ht="28.5" customHeight="1">
      <c r="A18" s="176" t="s">
        <v>123</v>
      </c>
      <c r="B18" s="232" t="s">
        <v>24</v>
      </c>
      <c r="C18" s="312">
        <f>'[9]1、X40039_2020年3月'!$C23/10000</f>
        <v>57.3301</v>
      </c>
      <c r="D18" s="313">
        <f>'[9]1、X40039_2020年3月'!$E23</f>
        <v>6.7</v>
      </c>
      <c r="F18" s="1"/>
      <c r="G18" s="1"/>
    </row>
    <row r="19" spans="1:4" ht="17.25">
      <c r="A19" s="26"/>
      <c r="B19" s="16"/>
      <c r="C19" s="26"/>
      <c r="D19" s="26"/>
    </row>
    <row r="20" spans="1:4" ht="17.25">
      <c r="A20" s="26"/>
      <c r="B20" s="16"/>
      <c r="C20" s="26"/>
      <c r="D20" s="26"/>
    </row>
    <row r="21" spans="1:4" ht="17.25">
      <c r="A21" s="26"/>
      <c r="B21" s="16"/>
      <c r="C21" s="26"/>
      <c r="D21" s="26"/>
    </row>
    <row r="22" spans="1:4" ht="17.25">
      <c r="A22" s="26"/>
      <c r="B22" s="16"/>
      <c r="C22" s="26"/>
      <c r="D22" s="26"/>
    </row>
    <row r="23" spans="1:4" ht="17.25">
      <c r="A23" s="26"/>
      <c r="B23" s="16"/>
      <c r="C23" s="26"/>
      <c r="D23" s="26"/>
    </row>
    <row r="24" spans="1:4" ht="17.25">
      <c r="A24" s="26"/>
      <c r="B24" s="16"/>
      <c r="C24" s="26"/>
      <c r="D24" s="26"/>
    </row>
    <row r="25" spans="1:4" ht="17.25">
      <c r="A25" s="26"/>
      <c r="B25" s="16"/>
      <c r="C25" s="26"/>
      <c r="D25" s="26"/>
    </row>
    <row r="26" spans="1:4" ht="17.25">
      <c r="A26" s="26"/>
      <c r="B26" s="16"/>
      <c r="C26" s="26"/>
      <c r="D26" s="26"/>
    </row>
    <row r="27" spans="1:4" ht="17.25">
      <c r="A27" s="26"/>
      <c r="B27" s="16"/>
      <c r="C27" s="26"/>
      <c r="D27" s="2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0" sqref="D10"/>
    </sheetView>
  </sheetViews>
  <sheetFormatPr defaultColWidth="8.00390625" defaultRowHeight="14.25"/>
  <cols>
    <col min="1" max="1" width="26.875" style="168" customWidth="1"/>
    <col min="2" max="2" width="12.125" style="168" customWidth="1"/>
    <col min="3" max="3" width="15.125" style="168" customWidth="1"/>
    <col min="4" max="4" width="11.50390625" style="168" customWidth="1"/>
    <col min="5" max="16384" width="8.00390625" style="168" customWidth="1"/>
  </cols>
  <sheetData>
    <row r="1" spans="1:4" ht="19.5" customHeight="1">
      <c r="A1" s="349" t="s">
        <v>129</v>
      </c>
      <c r="B1" s="349"/>
      <c r="C1" s="350"/>
      <c r="D1" s="350"/>
    </row>
    <row r="2" spans="1:4" ht="15.75">
      <c r="A2" s="234"/>
      <c r="B2" s="234"/>
      <c r="C2" s="234"/>
      <c r="D2" s="234"/>
    </row>
    <row r="3" spans="1:4" ht="17.25">
      <c r="A3" s="351"/>
      <c r="B3" s="351"/>
      <c r="C3" s="351"/>
      <c r="D3" s="235"/>
    </row>
    <row r="4" spans="1:4" ht="24" customHeight="1">
      <c r="A4" s="236" t="s">
        <v>375</v>
      </c>
      <c r="B4" s="236" t="s">
        <v>92</v>
      </c>
      <c r="C4" s="237" t="s">
        <v>130</v>
      </c>
      <c r="D4" s="238" t="s">
        <v>131</v>
      </c>
    </row>
    <row r="5" spans="1:4" ht="24.75" customHeight="1">
      <c r="A5" s="239" t="s">
        <v>132</v>
      </c>
      <c r="B5" s="240" t="s">
        <v>15</v>
      </c>
      <c r="C5" s="241">
        <f>'[4]Sheet1'!B21/10000</f>
        <v>315.8872403169497</v>
      </c>
      <c r="D5" s="242">
        <f>ROUND('[4]Sheet1'!D21,1)</f>
        <v>-11.7</v>
      </c>
    </row>
    <row r="6" spans="1:4" ht="24.75" customHeight="1">
      <c r="A6" s="243" t="s">
        <v>133</v>
      </c>
      <c r="B6" s="244" t="s">
        <v>15</v>
      </c>
      <c r="C6" s="245"/>
      <c r="D6" s="246"/>
    </row>
    <row r="7" spans="1:4" ht="24.75" customHeight="1">
      <c r="A7" s="247" t="s">
        <v>134</v>
      </c>
      <c r="B7" s="244" t="s">
        <v>15</v>
      </c>
      <c r="C7" s="245">
        <f>'[4]Sheet1'!B23/10000</f>
        <v>272.879816358758</v>
      </c>
      <c r="D7" s="246">
        <f>ROUND('[4]Sheet1'!D23,1)</f>
        <v>-11.9</v>
      </c>
    </row>
    <row r="8" spans="1:4" ht="24.75" customHeight="1">
      <c r="A8" s="247" t="s">
        <v>135</v>
      </c>
      <c r="B8" s="244" t="s">
        <v>15</v>
      </c>
      <c r="C8" s="245">
        <f>'[4]Sheet1'!B24/10000</f>
        <v>43.007423958191744</v>
      </c>
      <c r="D8" s="246">
        <f>ROUND('[4]Sheet1'!D24,1)</f>
        <v>-10.4</v>
      </c>
    </row>
    <row r="9" spans="1:4" ht="24.75" customHeight="1">
      <c r="A9" s="243" t="s">
        <v>136</v>
      </c>
      <c r="B9" s="244" t="s">
        <v>15</v>
      </c>
      <c r="C9" s="245"/>
      <c r="D9" s="246"/>
    </row>
    <row r="10" spans="1:4" ht="24.75" customHeight="1">
      <c r="A10" s="247" t="s">
        <v>137</v>
      </c>
      <c r="B10" s="244" t="s">
        <v>15</v>
      </c>
      <c r="C10" s="245">
        <f>'[4]Sheet1'!B26/10000</f>
        <v>289.9694553965697</v>
      </c>
      <c r="D10" s="246">
        <f>ROUND('[4]Sheet1'!D26,1)</f>
        <v>-9.4</v>
      </c>
    </row>
    <row r="11" spans="1:4" ht="24.75" customHeight="1">
      <c r="A11" s="248" t="s">
        <v>138</v>
      </c>
      <c r="B11" s="249" t="s">
        <v>15</v>
      </c>
      <c r="C11" s="250">
        <f>'[4]Sheet1'!B27/10000</f>
        <v>25.917784920379987</v>
      </c>
      <c r="D11" s="251">
        <f>ROUND('[4]Sheet1'!D27,1)</f>
        <v>-31.6</v>
      </c>
    </row>
    <row r="12" spans="1:5" ht="24.75" customHeight="1">
      <c r="A12" s="239" t="s">
        <v>377</v>
      </c>
      <c r="B12" s="244"/>
      <c r="C12" s="252"/>
      <c r="D12" s="253"/>
      <c r="E12" s="194"/>
    </row>
    <row r="13" spans="1:4" ht="24.75" customHeight="1">
      <c r="A13" s="314" t="s">
        <v>390</v>
      </c>
      <c r="B13" s="255" t="s">
        <v>139</v>
      </c>
      <c r="C13" s="256">
        <f>'[7]总收入及总人数'!$B$12</f>
        <v>534.56</v>
      </c>
      <c r="D13" s="257">
        <f>'[7]总收入及总人数'!$C$12*100</f>
        <v>-61.519999999999996</v>
      </c>
    </row>
    <row r="14" spans="1:4" ht="24.75" customHeight="1">
      <c r="A14" s="314" t="s">
        <v>391</v>
      </c>
      <c r="B14" s="255" t="s">
        <v>139</v>
      </c>
      <c r="C14" s="256">
        <f>'[7]入境旅游收入及人数'!$B$12/10000</f>
        <v>2.0163</v>
      </c>
      <c r="D14" s="257">
        <f>'[7]入境旅游收入及人数'!$C$12*100</f>
        <v>-80.74</v>
      </c>
    </row>
    <row r="15" spans="1:4" ht="24.75" customHeight="1">
      <c r="A15" s="314" t="s">
        <v>392</v>
      </c>
      <c r="B15" s="244" t="s">
        <v>15</v>
      </c>
      <c r="C15" s="256">
        <f>'[7]总收入及总人数'!$D$12</f>
        <v>51.77</v>
      </c>
      <c r="D15" s="257">
        <f>'[7]总收入及总人数'!$E$12*100</f>
        <v>-62.3</v>
      </c>
    </row>
    <row r="16" spans="1:4" ht="24.75" customHeight="1">
      <c r="A16" s="315" t="s">
        <v>393</v>
      </c>
      <c r="B16" s="258" t="s">
        <v>203</v>
      </c>
      <c r="C16" s="259">
        <f>'[7]入境旅游收入及人数'!$F$12/10000</f>
        <v>0.10795199999999999</v>
      </c>
      <c r="D16" s="260">
        <f>'[7]入境旅游收入及人数'!$G$12*100</f>
        <v>-75.05</v>
      </c>
    </row>
    <row r="17" spans="1:4" ht="17.25">
      <c r="A17" s="36" t="s">
        <v>211</v>
      </c>
      <c r="B17" s="36"/>
      <c r="C17" s="37"/>
      <c r="D17" s="37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L20" sqref="L20"/>
    </sheetView>
  </sheetViews>
  <sheetFormatPr defaultColWidth="8.00390625" defaultRowHeight="14.25"/>
  <cols>
    <col min="1" max="1" width="36.25390625" style="168" customWidth="1"/>
    <col min="2" max="2" width="17.50390625" style="168" customWidth="1"/>
    <col min="3" max="3" width="12.625" style="168" customWidth="1"/>
    <col min="4" max="16384" width="8.00390625" style="168" customWidth="1"/>
  </cols>
  <sheetData>
    <row r="1" spans="1:3" ht="42.75" customHeight="1">
      <c r="A1" s="337" t="s">
        <v>140</v>
      </c>
      <c r="B1" s="337"/>
      <c r="C1" s="337"/>
    </row>
    <row r="2" spans="1:3" ht="6.75" customHeight="1">
      <c r="A2" s="261"/>
      <c r="B2" s="261"/>
      <c r="C2" s="261"/>
    </row>
    <row r="3" spans="1:3" ht="15.75" customHeight="1">
      <c r="A3" s="262"/>
      <c r="B3" s="352"/>
      <c r="C3" s="352"/>
    </row>
    <row r="4" spans="1:3" ht="32.25" customHeight="1">
      <c r="A4" s="263" t="s">
        <v>375</v>
      </c>
      <c r="B4" s="237" t="s">
        <v>141</v>
      </c>
      <c r="C4" s="238" t="s">
        <v>78</v>
      </c>
    </row>
    <row r="5" spans="1:3" ht="17.25">
      <c r="A5" s="264" t="s">
        <v>142</v>
      </c>
      <c r="B5" s="265">
        <f>'[4]Sheet1'!$B31/10000</f>
        <v>77.20812</v>
      </c>
      <c r="C5" s="266">
        <f>ROUND('[4]Sheet1'!$C$31,1)</f>
        <v>-11.9</v>
      </c>
    </row>
    <row r="6" spans="1:3" ht="21" customHeight="1">
      <c r="A6" s="264" t="s">
        <v>143</v>
      </c>
      <c r="B6" s="267">
        <f>'[4]Sheet1'!$B33/10000</f>
        <v>8.75262</v>
      </c>
      <c r="C6" s="268">
        <f>ROUND('[4]Sheet1'!$C33,1)</f>
        <v>-4.7</v>
      </c>
    </row>
    <row r="7" spans="1:3" ht="21" customHeight="1">
      <c r="A7" s="264" t="s">
        <v>144</v>
      </c>
      <c r="B7" s="267">
        <f>'[4]Sheet1'!$B34/10000</f>
        <v>0.80879</v>
      </c>
      <c r="C7" s="268">
        <f>ROUND('[4]Sheet1'!$C34,1)</f>
        <v>-2.1</v>
      </c>
    </row>
    <row r="8" spans="1:3" ht="21" customHeight="1">
      <c r="A8" s="264" t="s">
        <v>145</v>
      </c>
      <c r="B8" s="267">
        <f>'[4]Sheet1'!$B35/10000</f>
        <v>1.70513</v>
      </c>
      <c r="C8" s="268">
        <f>ROUND('[4]Sheet1'!$C35,1)</f>
        <v>-8.5</v>
      </c>
    </row>
    <row r="9" spans="1:3" ht="21" customHeight="1">
      <c r="A9" s="264" t="s">
        <v>146</v>
      </c>
      <c r="B9" s="267">
        <f>'[4]Sheet1'!$B36/10000</f>
        <v>5.47584</v>
      </c>
      <c r="C9" s="268">
        <f>ROUND('[4]Sheet1'!$C36,1)</f>
        <v>-7.5</v>
      </c>
    </row>
    <row r="10" spans="1:3" ht="21" customHeight="1">
      <c r="A10" s="264" t="s">
        <v>147</v>
      </c>
      <c r="B10" s="267">
        <f>'[4]Sheet1'!$B37/10000</f>
        <v>0.44952</v>
      </c>
      <c r="C10" s="268">
        <f>ROUND('[4]Sheet1'!$C37,1)</f>
        <v>1.5</v>
      </c>
    </row>
    <row r="11" spans="1:3" ht="21" customHeight="1">
      <c r="A11" s="264" t="s">
        <v>148</v>
      </c>
      <c r="B11" s="267">
        <f>'[4]Sheet1'!$B38/10000</f>
        <v>1.44355</v>
      </c>
      <c r="C11" s="268">
        <f>ROUND('[4]Sheet1'!$C38,1)</f>
        <v>-45.5</v>
      </c>
    </row>
    <row r="12" spans="1:3" ht="21" customHeight="1">
      <c r="A12" s="264" t="s">
        <v>149</v>
      </c>
      <c r="B12" s="267">
        <f>'[4]Sheet1'!$B39/10000</f>
        <v>3.3004300000000004</v>
      </c>
      <c r="C12" s="268">
        <f>ROUND('[4]Sheet1'!$C39,1)</f>
        <v>-8.8</v>
      </c>
    </row>
    <row r="13" spans="1:3" ht="21" customHeight="1">
      <c r="A13" s="264" t="s">
        <v>150</v>
      </c>
      <c r="B13" s="267">
        <f>'[4]Sheet1'!$B40/10000</f>
        <v>1.53872</v>
      </c>
      <c r="C13" s="268">
        <f>ROUND('[4]Sheet1'!$C40,1)</f>
        <v>-7.2</v>
      </c>
    </row>
    <row r="14" spans="1:3" ht="21" customHeight="1">
      <c r="A14" s="264" t="s">
        <v>151</v>
      </c>
      <c r="B14" s="267">
        <f>'[4]Sheet1'!$B41/10000</f>
        <v>0.38997</v>
      </c>
      <c r="C14" s="268">
        <f>ROUND('[4]Sheet1'!$C41,1)</f>
        <v>-17.5</v>
      </c>
    </row>
    <row r="15" spans="1:3" ht="21" customHeight="1">
      <c r="A15" s="264" t="s">
        <v>152</v>
      </c>
      <c r="B15" s="267">
        <f>'[4]Sheet1'!$B42/10000</f>
        <v>0.15306</v>
      </c>
      <c r="C15" s="268">
        <f>ROUND('[4]Sheet1'!$C42,1)</f>
        <v>-15.6</v>
      </c>
    </row>
    <row r="16" spans="1:3" ht="21" customHeight="1">
      <c r="A16" s="264" t="s">
        <v>153</v>
      </c>
      <c r="B16" s="267">
        <f>'[4]Sheet1'!$B43/10000</f>
        <v>0.01409</v>
      </c>
      <c r="C16" s="268">
        <f>ROUND('[4]Sheet1'!$C43,1)</f>
        <v>-13.2</v>
      </c>
    </row>
    <row r="17" spans="1:3" ht="21" customHeight="1">
      <c r="A17" s="264" t="s">
        <v>154</v>
      </c>
      <c r="B17" s="267">
        <f>'[4]Sheet1'!$B44/10000</f>
        <v>4.19707</v>
      </c>
      <c r="C17" s="268">
        <f>ROUND('[4]Sheet1'!$C44,1)</f>
        <v>-12.6</v>
      </c>
    </row>
    <row r="18" spans="1:3" ht="21" customHeight="1">
      <c r="A18" s="264" t="s">
        <v>155</v>
      </c>
      <c r="B18" s="267">
        <f>'[4]Sheet1'!$B45/10000</f>
        <v>3.8410800000000003</v>
      </c>
      <c r="C18" s="268">
        <f>ROUND('[4]Sheet1'!$C45,1)</f>
        <v>-1.3</v>
      </c>
    </row>
    <row r="19" spans="1:3" ht="21" customHeight="1">
      <c r="A19" s="264" t="s">
        <v>156</v>
      </c>
      <c r="B19" s="267">
        <f>'[4]Sheet1'!$B46/10000</f>
        <v>1.25346</v>
      </c>
      <c r="C19" s="268">
        <f>ROUND('[4]Sheet1'!$C46,1)</f>
        <v>3.4</v>
      </c>
    </row>
    <row r="20" spans="1:3" ht="21" customHeight="1">
      <c r="A20" s="264" t="s">
        <v>157</v>
      </c>
      <c r="B20" s="267">
        <f>'[4]Sheet1'!$B47/10000</f>
        <v>1.23474</v>
      </c>
      <c r="C20" s="268">
        <f>ROUND('[4]Sheet1'!$C47,1)</f>
        <v>-10.6</v>
      </c>
    </row>
    <row r="21" spans="1:3" ht="21" customHeight="1">
      <c r="A21" s="264" t="s">
        <v>158</v>
      </c>
      <c r="B21" s="267">
        <f>'[4]Sheet1'!$B48/10000</f>
        <v>0.8886</v>
      </c>
      <c r="C21" s="268">
        <f>ROUND('[4]Sheet1'!$C48,1)</f>
        <v>-11.7</v>
      </c>
    </row>
    <row r="22" spans="1:3" ht="21" customHeight="1">
      <c r="A22" s="264" t="s">
        <v>159</v>
      </c>
      <c r="B22" s="267">
        <f>'[4]Sheet1'!$B49/10000</f>
        <v>0.31134</v>
      </c>
      <c r="C22" s="268">
        <f>ROUND('[4]Sheet1'!$C49,1)</f>
        <v>-14</v>
      </c>
    </row>
    <row r="23" spans="1:3" ht="21" customHeight="1">
      <c r="A23" s="264" t="s">
        <v>160</v>
      </c>
      <c r="B23" s="267">
        <f>'[4]Sheet1'!$B50/10000</f>
        <v>15.6118</v>
      </c>
      <c r="C23" s="268">
        <f>ROUND('[4]Sheet1'!$C50,1)</f>
        <v>-13</v>
      </c>
    </row>
    <row r="24" spans="1:3" ht="21" customHeight="1">
      <c r="A24" s="264" t="s">
        <v>161</v>
      </c>
      <c r="B24" s="267">
        <f>'[4]Sheet1'!$B51/10000</f>
        <v>3.28029</v>
      </c>
      <c r="C24" s="268">
        <f>ROUND('[4]Sheet1'!$C51,1)</f>
        <v>-8.5</v>
      </c>
    </row>
    <row r="25" spans="1:3" ht="21" customHeight="1">
      <c r="A25" s="264" t="s">
        <v>162</v>
      </c>
      <c r="B25" s="267">
        <f>'[4]Sheet1'!$B52/10000</f>
        <v>1.10447</v>
      </c>
      <c r="C25" s="268">
        <f>ROUND('[4]Sheet1'!$C52,1)</f>
        <v>3.6</v>
      </c>
    </row>
    <row r="26" spans="1:3" ht="21" customHeight="1">
      <c r="A26" s="264" t="s">
        <v>163</v>
      </c>
      <c r="B26" s="267">
        <f>'[4]Sheet1'!$B53/10000</f>
        <v>19.571460000000002</v>
      </c>
      <c r="C26" s="268">
        <f>ROUND('[4]Sheet1'!$C53,1)</f>
        <v>-17.1</v>
      </c>
    </row>
    <row r="27" spans="1:3" ht="21" customHeight="1">
      <c r="A27" s="264" t="s">
        <v>164</v>
      </c>
      <c r="B27" s="267">
        <f>'[4]Sheet1'!$B54/10000</f>
        <v>0.36715</v>
      </c>
      <c r="C27" s="268">
        <f>ROUND('[4]Sheet1'!$C54,1)</f>
        <v>-0.2</v>
      </c>
    </row>
    <row r="28" spans="1:3" ht="21" customHeight="1">
      <c r="A28" s="269" t="s">
        <v>165</v>
      </c>
      <c r="B28" s="270">
        <f>'[4]Sheet1'!$B55/10000</f>
        <v>1.51494</v>
      </c>
      <c r="C28" s="271">
        <f>ROUND('[4]Sheet1'!$C55,1)</f>
        <v>-6.7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29.375" style="86" customWidth="1"/>
    <col min="2" max="2" width="20.25390625" style="275" customWidth="1"/>
    <col min="3" max="3" width="17.50390625" style="277" customWidth="1"/>
    <col min="4" max="5" width="10.75390625" style="86" customWidth="1"/>
    <col min="6" max="16384" width="9.00390625" style="86" customWidth="1"/>
  </cols>
  <sheetData>
    <row r="1" spans="1:3" ht="39.75" customHeight="1">
      <c r="A1" s="353" t="s">
        <v>264</v>
      </c>
      <c r="B1" s="354"/>
      <c r="C1" s="355"/>
    </row>
    <row r="2" spans="1:3" ht="19.5" customHeight="1">
      <c r="A2" s="272" t="s">
        <v>249</v>
      </c>
      <c r="B2" s="331" t="s">
        <v>141</v>
      </c>
      <c r="C2" s="332" t="s">
        <v>78</v>
      </c>
    </row>
    <row r="3" spans="1:3" ht="19.5" customHeight="1">
      <c r="A3" s="316" t="s">
        <v>27</v>
      </c>
      <c r="B3" s="320">
        <v>94.5649</v>
      </c>
      <c r="C3" s="321">
        <v>73.7976</v>
      </c>
    </row>
    <row r="4" spans="1:3" ht="19.5" customHeight="1">
      <c r="A4" s="317" t="s">
        <v>28</v>
      </c>
      <c r="B4" s="322">
        <v>44.7347</v>
      </c>
      <c r="C4" s="323">
        <v>76.3646</v>
      </c>
    </row>
    <row r="5" spans="1:3" ht="19.5" customHeight="1">
      <c r="A5" s="318" t="s">
        <v>29</v>
      </c>
      <c r="B5" s="326">
        <v>49.8302</v>
      </c>
      <c r="C5" s="328">
        <v>71.5559</v>
      </c>
    </row>
    <row r="6" spans="1:3" ht="19.5" customHeight="1">
      <c r="A6" s="316" t="s">
        <v>166</v>
      </c>
      <c r="B6" s="324"/>
      <c r="C6" s="325"/>
    </row>
    <row r="7" spans="1:5" ht="19.5" customHeight="1">
      <c r="A7" s="317" t="s">
        <v>250</v>
      </c>
      <c r="B7" s="322">
        <v>90.6849</v>
      </c>
      <c r="C7" s="323">
        <v>70.0329</v>
      </c>
      <c r="E7" s="273"/>
    </row>
    <row r="8" spans="1:5" ht="19.5" customHeight="1">
      <c r="A8" s="317" t="s">
        <v>251</v>
      </c>
      <c r="B8" s="322">
        <v>0.1472</v>
      </c>
      <c r="C8" s="323">
        <v>132.0979</v>
      </c>
      <c r="E8" s="273"/>
    </row>
    <row r="9" spans="1:5" ht="19.5" customHeight="1">
      <c r="A9" s="317" t="s">
        <v>252</v>
      </c>
      <c r="B9" s="322">
        <v>1.8317</v>
      </c>
      <c r="C9" s="323">
        <v>120.5032</v>
      </c>
      <c r="E9" s="273"/>
    </row>
    <row r="10" spans="1:5" ht="19.5" customHeight="1">
      <c r="A10" s="317" t="s">
        <v>253</v>
      </c>
      <c r="B10" s="322">
        <v>1.8496</v>
      </c>
      <c r="C10" s="323">
        <v>910.2289</v>
      </c>
      <c r="E10" s="273"/>
    </row>
    <row r="11" spans="1:5" ht="19.5" customHeight="1">
      <c r="A11" s="318" t="s">
        <v>254</v>
      </c>
      <c r="B11" s="326">
        <v>0.0516</v>
      </c>
      <c r="C11" s="327" t="s">
        <v>255</v>
      </c>
      <c r="E11" s="273"/>
    </row>
    <row r="12" spans="1:3" ht="19.5" customHeight="1">
      <c r="A12" s="319" t="s">
        <v>167</v>
      </c>
      <c r="B12" s="324"/>
      <c r="C12" s="325"/>
    </row>
    <row r="13" spans="1:5" ht="19.5" customHeight="1">
      <c r="A13" s="317" t="s">
        <v>256</v>
      </c>
      <c r="B13" s="322">
        <v>74</v>
      </c>
      <c r="C13" s="323">
        <v>73.4576</v>
      </c>
      <c r="D13" s="273"/>
      <c r="E13" s="273"/>
    </row>
    <row r="14" spans="1:5" ht="19.5" customHeight="1">
      <c r="A14" s="317" t="s">
        <v>257</v>
      </c>
      <c r="B14" s="322">
        <v>1.2541</v>
      </c>
      <c r="C14" s="323">
        <v>-30.1304</v>
      </c>
      <c r="D14" s="273"/>
      <c r="E14" s="273"/>
    </row>
    <row r="15" spans="1:5" ht="19.5" customHeight="1">
      <c r="A15" s="317" t="s">
        <v>258</v>
      </c>
      <c r="B15" s="322">
        <v>8.1931</v>
      </c>
      <c r="C15" s="323">
        <v>364.4818</v>
      </c>
      <c r="D15" s="273"/>
      <c r="E15" s="273"/>
    </row>
    <row r="16" spans="1:5" ht="19.5" customHeight="1">
      <c r="A16" s="317" t="s">
        <v>259</v>
      </c>
      <c r="B16" s="322">
        <v>0.0003</v>
      </c>
      <c r="C16" s="323">
        <v>-14.8057</v>
      </c>
      <c r="D16" s="273"/>
      <c r="E16" s="273"/>
    </row>
    <row r="17" spans="1:5" ht="19.5" customHeight="1">
      <c r="A17" s="317" t="s">
        <v>260</v>
      </c>
      <c r="B17" s="322">
        <v>0.0001</v>
      </c>
      <c r="C17" s="323">
        <v>-54.0148</v>
      </c>
      <c r="D17" s="273"/>
      <c r="E17" s="273"/>
    </row>
    <row r="18" spans="1:5" ht="19.5" customHeight="1">
      <c r="A18" s="317" t="s">
        <v>261</v>
      </c>
      <c r="B18" s="322">
        <v>0</v>
      </c>
      <c r="C18" s="323">
        <v>-100</v>
      </c>
      <c r="D18" s="273"/>
      <c r="E18" s="273"/>
    </row>
    <row r="19" spans="1:5" ht="19.5" customHeight="1">
      <c r="A19" s="317" t="s">
        <v>262</v>
      </c>
      <c r="B19" s="322">
        <v>6.6668</v>
      </c>
      <c r="C19" s="323">
        <v>-13.4494</v>
      </c>
      <c r="D19" s="273"/>
      <c r="E19" s="273"/>
    </row>
    <row r="20" spans="1:5" ht="19.5" customHeight="1">
      <c r="A20" s="318" t="s">
        <v>263</v>
      </c>
      <c r="B20" s="326">
        <v>0.2174</v>
      </c>
      <c r="C20" s="327" t="s">
        <v>255</v>
      </c>
      <c r="D20" s="273"/>
      <c r="E20" s="274"/>
    </row>
    <row r="21" ht="12.75" customHeight="1">
      <c r="C21" s="276"/>
    </row>
    <row r="22" ht="15.75">
      <c r="A22" s="86" t="s">
        <v>265</v>
      </c>
    </row>
  </sheetData>
  <sheetProtection/>
  <mergeCells count="1">
    <mergeCell ref="A1:C1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31" sqref="H31"/>
    </sheetView>
  </sheetViews>
  <sheetFormatPr defaultColWidth="8.00390625" defaultRowHeight="14.25"/>
  <cols>
    <col min="1" max="1" width="36.375" style="168" customWidth="1"/>
    <col min="2" max="2" width="13.375" style="168" customWidth="1"/>
    <col min="3" max="3" width="14.00390625" style="171" customWidth="1"/>
    <col min="4" max="4" width="13.00390625" style="168" bestFit="1" customWidth="1"/>
    <col min="5" max="6" width="17.25390625" style="168" bestFit="1" customWidth="1"/>
    <col min="7" max="16384" width="8.00390625" style="168" customWidth="1"/>
  </cols>
  <sheetData>
    <row r="1" spans="1:4" ht="24.75">
      <c r="A1" s="348" t="s">
        <v>168</v>
      </c>
      <c r="B1" s="348"/>
      <c r="C1" s="348"/>
      <c r="D1" s="348"/>
    </row>
    <row r="2" spans="1:4" ht="15.75">
      <c r="A2" s="24"/>
      <c r="B2" s="24"/>
      <c r="C2" s="24"/>
      <c r="D2" s="25"/>
    </row>
    <row r="3" spans="1:4" ht="17.25">
      <c r="A3" s="26"/>
      <c r="B3" s="26"/>
      <c r="C3" s="26"/>
      <c r="D3" s="27" t="s">
        <v>169</v>
      </c>
    </row>
    <row r="4" spans="1:4" ht="26.25" customHeight="1">
      <c r="A4" s="28" t="s">
        <v>170</v>
      </c>
      <c r="B4" s="28" t="s">
        <v>205</v>
      </c>
      <c r="C4" s="28" t="s">
        <v>206</v>
      </c>
      <c r="D4" s="29" t="s">
        <v>131</v>
      </c>
    </row>
    <row r="5" spans="1:5" s="1" customFormat="1" ht="26.25" customHeight="1">
      <c r="A5" s="278" t="s">
        <v>388</v>
      </c>
      <c r="B5" s="279">
        <f>'[1]Sheet2'!B6/10000</f>
        <v>22.9989</v>
      </c>
      <c r="C5" s="280">
        <f>'[1]Sheet2'!C6/10000</f>
        <v>82.5953</v>
      </c>
      <c r="D5" s="281">
        <f>ROUND('[1]Sheet2'!$E6,1)</f>
        <v>-16.1</v>
      </c>
      <c r="E5" s="30"/>
    </row>
    <row r="6" spans="1:5" ht="26.25" customHeight="1">
      <c r="A6" s="282" t="s">
        <v>171</v>
      </c>
      <c r="B6" s="283">
        <f>'[1]Sheet2'!B7/10000</f>
        <v>16.3173</v>
      </c>
      <c r="C6" s="284">
        <f>'[1]Sheet2'!C7/10000</f>
        <v>63.1121</v>
      </c>
      <c r="D6" s="285">
        <f>ROUND('[1]Sheet2'!$E7,1)</f>
        <v>-15.5</v>
      </c>
      <c r="E6" s="30"/>
    </row>
    <row r="7" spans="1:5" ht="26.25" customHeight="1">
      <c r="A7" s="282" t="s">
        <v>172</v>
      </c>
      <c r="B7" s="283">
        <f>'[1]Sheet2'!B8/10000</f>
        <v>6.6816</v>
      </c>
      <c r="C7" s="284">
        <f>'[1]Sheet2'!C8/10000</f>
        <v>19.4832</v>
      </c>
      <c r="D7" s="285">
        <f>ROUND('[1]Sheet2'!$E8,1)</f>
        <v>-18</v>
      </c>
      <c r="E7" s="30"/>
    </row>
    <row r="8" spans="1:5" ht="26.25" customHeight="1">
      <c r="A8" s="308" t="s">
        <v>212</v>
      </c>
      <c r="B8" s="283">
        <f>'[1]Sheet2'!B9/10000</f>
        <v>12.2615</v>
      </c>
      <c r="C8" s="284">
        <f>'[1]Sheet2'!C9/10000</f>
        <v>38.9987</v>
      </c>
      <c r="D8" s="285">
        <f>ROUND('[1]Sheet2'!$E9,1)</f>
        <v>-17</v>
      </c>
      <c r="E8" s="30"/>
    </row>
    <row r="9" spans="1:5" ht="26.25" customHeight="1">
      <c r="A9" s="282" t="s">
        <v>171</v>
      </c>
      <c r="B9" s="283">
        <f>'[1]Sheet2'!B10/10000</f>
        <v>5.7024</v>
      </c>
      <c r="C9" s="284">
        <f>'[1]Sheet2'!C10/10000</f>
        <v>19.8915</v>
      </c>
      <c r="D9" s="285">
        <f>ROUND('[1]Sheet2'!$E10,1)</f>
        <v>-16</v>
      </c>
      <c r="E9" s="30"/>
    </row>
    <row r="10" spans="1:5" ht="26.25" customHeight="1">
      <c r="A10" s="286" t="s">
        <v>378</v>
      </c>
      <c r="B10" s="283">
        <f>'[1]Sheet2'!B11/10000</f>
        <v>9.8756</v>
      </c>
      <c r="C10" s="284">
        <f>'[1]Sheet2'!C11/10000</f>
        <v>39.5501</v>
      </c>
      <c r="D10" s="285">
        <f>ROUND('[1]Sheet2'!$E11,1)</f>
        <v>-15.2</v>
      </c>
      <c r="E10" s="30"/>
    </row>
    <row r="11" spans="1:5" s="1" customFormat="1" ht="26.25" customHeight="1">
      <c r="A11" s="287" t="s">
        <v>389</v>
      </c>
      <c r="B11" s="288">
        <f>'[1]Sheet2'!B12/10000</f>
        <v>69.5313</v>
      </c>
      <c r="C11" s="289">
        <f>'[1]Sheet2'!C12/10000</f>
        <v>144.6038</v>
      </c>
      <c r="D11" s="290">
        <f>ROUND('[1]Sheet2'!$E12,1)</f>
        <v>0.7</v>
      </c>
      <c r="E11" s="30"/>
    </row>
    <row r="12" spans="1:4" ht="26.25" customHeight="1">
      <c r="A12" s="28" t="s">
        <v>173</v>
      </c>
      <c r="B12" s="31" t="s">
        <v>174</v>
      </c>
      <c r="C12" s="32" t="s">
        <v>175</v>
      </c>
      <c r="D12" s="33" t="s">
        <v>176</v>
      </c>
    </row>
    <row r="13" spans="1:5" ht="26.25" customHeight="1">
      <c r="A13" s="291" t="s">
        <v>177</v>
      </c>
      <c r="B13" s="292">
        <f>'[2]Sheet1'!$C6/10000</f>
        <v>2901.3602931396</v>
      </c>
      <c r="C13" s="293">
        <f>'[2]Sheet1'!D6/10000</f>
        <v>2759.0030010126</v>
      </c>
      <c r="D13" s="294">
        <f>'[2]Sheet1'!$F$6</f>
        <v>1.8427420545139341</v>
      </c>
      <c r="E13" s="295"/>
    </row>
    <row r="14" spans="1:4" ht="26.25" customHeight="1">
      <c r="A14" s="282" t="s">
        <v>178</v>
      </c>
      <c r="B14" s="283">
        <f>'[2]Sheet1'!$C7/10000</f>
        <v>1858.3454652045998</v>
      </c>
      <c r="C14" s="284">
        <f>'[2]Sheet1'!D7/10000</f>
        <v>1689.4621799782</v>
      </c>
      <c r="D14" s="285">
        <f>ROUND('[2]Sheet1'!F7,1)</f>
        <v>11.1</v>
      </c>
    </row>
    <row r="15" spans="1:4" ht="26.25" customHeight="1">
      <c r="A15" s="282" t="s">
        <v>179</v>
      </c>
      <c r="B15" s="283">
        <f>'[2]Sheet1'!$C8/10000</f>
        <v>553.0124734659</v>
      </c>
      <c r="C15" s="284">
        <f>'[2]Sheet1'!D8/10000</f>
        <v>538.9620655669</v>
      </c>
      <c r="D15" s="285">
        <f>ROUND('[2]Sheet1'!F8,1)</f>
        <v>-2.2</v>
      </c>
    </row>
    <row r="16" spans="1:4" ht="26.25" customHeight="1">
      <c r="A16" s="282" t="s">
        <v>208</v>
      </c>
      <c r="B16" s="283">
        <f>'[2]Sheet1'!$C9/10000</f>
        <v>61.3281536172</v>
      </c>
      <c r="C16" s="284">
        <f>'[2]Sheet1'!D9/10000</f>
        <v>75.5148196451</v>
      </c>
      <c r="D16" s="285">
        <f>ROUND('[2]Sheet1'!F9,1)</f>
        <v>-15.8</v>
      </c>
    </row>
    <row r="17" spans="1:4" ht="26.25" customHeight="1">
      <c r="A17" s="282" t="s">
        <v>209</v>
      </c>
      <c r="B17" s="283">
        <f>'[2]Sheet1'!$C10/10000</f>
        <v>427.13430324990003</v>
      </c>
      <c r="C17" s="284">
        <f>'[2]Sheet1'!D10/10000</f>
        <v>453.50797989959995</v>
      </c>
      <c r="D17" s="285">
        <f>ROUND('[2]Sheet1'!F10,1)</f>
        <v>-20.2</v>
      </c>
    </row>
    <row r="18" spans="1:4" ht="26.25" customHeight="1">
      <c r="A18" s="282" t="s">
        <v>180</v>
      </c>
      <c r="B18" s="283">
        <f>'[2]Sheet1'!$C11/10000</f>
        <v>0.39397952540000003</v>
      </c>
      <c r="C18" s="284">
        <f>'[2]Sheet1'!D11/10000</f>
        <v>0.5781746912000001</v>
      </c>
      <c r="D18" s="285">
        <f>ROUND('[2]Sheet1'!F11,1)</f>
        <v>-75.8</v>
      </c>
    </row>
    <row r="19" spans="1:6" ht="26.25" customHeight="1">
      <c r="A19" s="278" t="s">
        <v>181</v>
      </c>
      <c r="B19" s="292">
        <f>'[2]Sheet1'!$C12/10000</f>
        <v>2144.8143088252</v>
      </c>
      <c r="C19" s="293">
        <f>'[2]Sheet1'!D12/10000</f>
        <v>1993.7972825663</v>
      </c>
      <c r="D19" s="294">
        <f>ROUND('[2]Sheet1'!F12,1)</f>
        <v>21.8</v>
      </c>
      <c r="E19" s="296"/>
      <c r="F19" s="296"/>
    </row>
    <row r="20" spans="1:4" ht="26.25" customHeight="1">
      <c r="A20" s="282" t="s">
        <v>182</v>
      </c>
      <c r="B20" s="283">
        <f>'[2]Sheet1'!$C13/10000</f>
        <v>469.0126811621</v>
      </c>
      <c r="C20" s="284">
        <f>'[2]Sheet1'!D13/10000</f>
        <v>444.25214661250004</v>
      </c>
      <c r="D20" s="285">
        <f>ROUND('[2]Sheet1'!F13,1)</f>
        <v>17.6</v>
      </c>
    </row>
    <row r="21" spans="1:5" ht="26.25" customHeight="1">
      <c r="A21" s="297" t="s">
        <v>183</v>
      </c>
      <c r="B21" s="288">
        <f>'[2]Sheet1'!$C14/10000</f>
        <v>1639.5725956634</v>
      </c>
      <c r="C21" s="289">
        <f>'[2]Sheet1'!D14/10000</f>
        <v>1517.443538561</v>
      </c>
      <c r="D21" s="290">
        <f>ROUND('[2]Sheet1'!F14,1)</f>
        <v>22</v>
      </c>
      <c r="E21" s="296"/>
    </row>
    <row r="22" spans="1:4" ht="17.25">
      <c r="A22" s="23" t="s">
        <v>184</v>
      </c>
      <c r="B22" s="26"/>
      <c r="C22" s="26"/>
      <c r="D22" s="34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0" sqref="J10"/>
    </sheetView>
  </sheetViews>
  <sheetFormatPr defaultColWidth="8.00390625" defaultRowHeight="14.25"/>
  <cols>
    <col min="1" max="1" width="33.25390625" style="168" customWidth="1"/>
    <col min="2" max="2" width="15.50390625" style="168" customWidth="1"/>
    <col min="3" max="4" width="11.50390625" style="168" customWidth="1"/>
    <col min="5" max="5" width="8.25390625" style="194" bestFit="1" customWidth="1"/>
    <col min="6" max="16384" width="8.00390625" style="168" customWidth="1"/>
  </cols>
  <sheetData>
    <row r="1" spans="1:4" ht="24.75">
      <c r="A1" s="348" t="s">
        <v>185</v>
      </c>
      <c r="B1" s="348"/>
      <c r="C1" s="348"/>
      <c r="D1" s="348"/>
    </row>
    <row r="3" spans="1:4" ht="17.25">
      <c r="A3" s="16"/>
      <c r="B3" s="356" t="s">
        <v>186</v>
      </c>
      <c r="C3" s="356"/>
      <c r="D3" s="356"/>
    </row>
    <row r="4" spans="1:5" s="14" customFormat="1" ht="35.25">
      <c r="A4" s="17" t="s">
        <v>187</v>
      </c>
      <c r="B4" s="18" t="s">
        <v>188</v>
      </c>
      <c r="C4" s="19" t="s">
        <v>189</v>
      </c>
      <c r="D4" s="20" t="s">
        <v>190</v>
      </c>
      <c r="E4" s="21"/>
    </row>
    <row r="5" spans="1:6" s="15" customFormat="1" ht="26.25" customHeight="1">
      <c r="A5" s="298" t="s">
        <v>210</v>
      </c>
      <c r="B5" s="299">
        <f>'[5]Sheet1'!$B5</f>
        <v>99.34915078</v>
      </c>
      <c r="C5" s="300">
        <f>'[5]Sheet1'!$C5</f>
        <v>103.81596045</v>
      </c>
      <c r="D5" s="301">
        <f>'[5]Sheet1'!$D5</f>
        <v>104.18912809</v>
      </c>
      <c r="E5" s="22"/>
      <c r="F5" s="22"/>
    </row>
    <row r="6" spans="1:5" s="15" customFormat="1" ht="26.25" customHeight="1">
      <c r="A6" s="254" t="s">
        <v>200</v>
      </c>
      <c r="B6" s="302">
        <f>'[5]Sheet1'!$B6</f>
        <v>98.91777188</v>
      </c>
      <c r="C6" s="303">
        <f>'[5]Sheet1'!$C6</f>
        <v>113.8080231</v>
      </c>
      <c r="D6" s="257">
        <f>'[5]Sheet1'!$D6</f>
        <v>113.96894679</v>
      </c>
      <c r="E6" s="22"/>
    </row>
    <row r="7" spans="1:5" s="15" customFormat="1" ht="26.25" customHeight="1">
      <c r="A7" s="254" t="s">
        <v>201</v>
      </c>
      <c r="B7" s="302">
        <f>'[5]Sheet1'!$B14</f>
        <v>100</v>
      </c>
      <c r="C7" s="303">
        <f>'[5]Sheet1'!$C14</f>
        <v>100.07606642</v>
      </c>
      <c r="D7" s="257">
        <f>'[5]Sheet1'!$D14</f>
        <v>100.07606642</v>
      </c>
      <c r="E7" s="22"/>
    </row>
    <row r="8" spans="1:5" s="15" customFormat="1" ht="26.25" customHeight="1">
      <c r="A8" s="254" t="s">
        <v>379</v>
      </c>
      <c r="B8" s="302">
        <f>'[5]Sheet1'!$B15</f>
        <v>99.61269745</v>
      </c>
      <c r="C8" s="303">
        <f>'[5]Sheet1'!$C15</f>
        <v>99.12754309</v>
      </c>
      <c r="D8" s="257">
        <f>'[5]Sheet1'!$D15</f>
        <v>99.5597622</v>
      </c>
      <c r="E8" s="22"/>
    </row>
    <row r="9" spans="1:5" s="15" customFormat="1" ht="26.25" customHeight="1">
      <c r="A9" s="254" t="s">
        <v>380</v>
      </c>
      <c r="B9" s="302">
        <f>'[5]Sheet1'!$B16</f>
        <v>99.97135332</v>
      </c>
      <c r="C9" s="303">
        <f>'[5]Sheet1'!$C16</f>
        <v>99.17994478</v>
      </c>
      <c r="D9" s="257">
        <f>'[5]Sheet1'!$D16</f>
        <v>99.22855104</v>
      </c>
      <c r="E9" s="22"/>
    </row>
    <row r="10" spans="1:5" s="15" customFormat="1" ht="26.25" customHeight="1">
      <c r="A10" s="254" t="s">
        <v>381</v>
      </c>
      <c r="B10" s="302">
        <f>'[5]Sheet1'!$B17</f>
        <v>97.95198915</v>
      </c>
      <c r="C10" s="303">
        <f>'[5]Sheet1'!$C17</f>
        <v>96.4954851</v>
      </c>
      <c r="D10" s="257">
        <f>'[5]Sheet1'!$D17</f>
        <v>98.66403513</v>
      </c>
      <c r="E10" s="22"/>
    </row>
    <row r="11" spans="1:5" s="15" customFormat="1" ht="26.25" customHeight="1">
      <c r="A11" s="254" t="s">
        <v>382</v>
      </c>
      <c r="B11" s="302">
        <f>'[5]Sheet1'!$B18</f>
        <v>100.02873614</v>
      </c>
      <c r="C11" s="303">
        <f>'[5]Sheet1'!$C18</f>
        <v>101.2643811</v>
      </c>
      <c r="D11" s="257">
        <f>'[5]Sheet1'!$D18</f>
        <v>101.1731229</v>
      </c>
      <c r="E11" s="22"/>
    </row>
    <row r="12" spans="1:5" s="15" customFormat="1" ht="26.25" customHeight="1">
      <c r="A12" s="254" t="s">
        <v>383</v>
      </c>
      <c r="B12" s="302">
        <f>'[5]Sheet1'!$B19</f>
        <v>100</v>
      </c>
      <c r="C12" s="303">
        <f>'[5]Sheet1'!$C19</f>
        <v>100.60420745</v>
      </c>
      <c r="D12" s="257">
        <f>'[5]Sheet1'!$D19</f>
        <v>100.59455832</v>
      </c>
      <c r="E12" s="22"/>
    </row>
    <row r="13" spans="1:5" s="15" customFormat="1" ht="26.25" customHeight="1">
      <c r="A13" s="254" t="s">
        <v>384</v>
      </c>
      <c r="B13" s="302">
        <f>'[5]Sheet1'!$B20</f>
        <v>100.9749859</v>
      </c>
      <c r="C13" s="303">
        <f>'[5]Sheet1'!$C20</f>
        <v>105.23602861</v>
      </c>
      <c r="D13" s="257">
        <f>'[5]Sheet1'!$D20</f>
        <v>104.26717273</v>
      </c>
      <c r="E13" s="22"/>
    </row>
    <row r="14" spans="1:5" s="15" customFormat="1" ht="26.25" customHeight="1">
      <c r="A14" s="304" t="s">
        <v>191</v>
      </c>
      <c r="B14" s="305">
        <f>'[5]Sheet1'!$B21</f>
        <v>99.00044037</v>
      </c>
      <c r="C14" s="306">
        <f>'[5]Sheet1'!$C21</f>
        <v>102.71516037</v>
      </c>
      <c r="D14" s="260">
        <f>'[5]Sheet1'!$D21</f>
        <v>103.51746801</v>
      </c>
      <c r="E14" s="22"/>
    </row>
    <row r="15" ht="15.75">
      <c r="A15" s="23" t="s">
        <v>192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25.50390625" style="63" bestFit="1" customWidth="1"/>
    <col min="2" max="3" width="8.875" style="63" customWidth="1"/>
    <col min="4" max="4" width="12.625" style="63" customWidth="1"/>
    <col min="5" max="16384" width="8.875" style="63" customWidth="1"/>
  </cols>
  <sheetData>
    <row r="2" spans="1:4" ht="19.5" customHeight="1">
      <c r="A2" s="335" t="s">
        <v>349</v>
      </c>
      <c r="B2" s="335"/>
      <c r="C2" s="335"/>
      <c r="D2" s="335"/>
    </row>
    <row r="4" spans="1:4" ht="15.75">
      <c r="A4" s="357" t="s">
        <v>350</v>
      </c>
      <c r="B4" s="358" t="s">
        <v>304</v>
      </c>
      <c r="C4" s="359" t="s">
        <v>360</v>
      </c>
      <c r="D4" s="360"/>
    </row>
    <row r="5" spans="1:4" ht="15.75">
      <c r="A5" s="357"/>
      <c r="B5" s="358"/>
      <c r="C5" s="159" t="s">
        <v>367</v>
      </c>
      <c r="D5" s="157" t="s">
        <v>366</v>
      </c>
    </row>
    <row r="6" spans="1:4" ht="15.75">
      <c r="A6" s="329" t="s">
        <v>351</v>
      </c>
      <c r="B6" s="105" t="s">
        <v>361</v>
      </c>
      <c r="C6" s="151">
        <v>6052</v>
      </c>
      <c r="D6" s="156">
        <f>-0.259241126070991*100</f>
        <v>-25.924112607099097</v>
      </c>
    </row>
    <row r="7" spans="1:4" ht="15.75">
      <c r="A7" s="155" t="s">
        <v>363</v>
      </c>
      <c r="B7" s="105" t="s">
        <v>361</v>
      </c>
      <c r="C7" s="151">
        <v>2060</v>
      </c>
      <c r="D7" s="156">
        <f>-0.121909633418585*100</f>
        <v>-12.1909633418585</v>
      </c>
    </row>
    <row r="8" spans="1:4" ht="15.75">
      <c r="A8" s="155" t="s">
        <v>362</v>
      </c>
      <c r="B8" s="105" t="s">
        <v>361</v>
      </c>
      <c r="C8" s="151">
        <v>0</v>
      </c>
      <c r="D8" s="152">
        <f>-1*100</f>
        <v>-100</v>
      </c>
    </row>
    <row r="9" spans="1:4" ht="15.75">
      <c r="A9" s="149" t="s">
        <v>352</v>
      </c>
      <c r="B9" s="105" t="s">
        <v>361</v>
      </c>
      <c r="C9" s="151">
        <v>3992</v>
      </c>
      <c r="D9" s="156">
        <f>-0.313617606602476*100</f>
        <v>-31.3617606602476</v>
      </c>
    </row>
    <row r="10" spans="1:4" ht="15.75">
      <c r="A10" s="329" t="s">
        <v>353</v>
      </c>
      <c r="B10" s="105" t="s">
        <v>361</v>
      </c>
      <c r="C10" s="151">
        <v>3808</v>
      </c>
      <c r="D10" s="158">
        <v>13.4008338296605</v>
      </c>
    </row>
    <row r="11" spans="1:4" ht="15.75">
      <c r="A11" s="149" t="s">
        <v>354</v>
      </c>
      <c r="B11" s="105" t="s">
        <v>361</v>
      </c>
      <c r="C11" s="151">
        <v>1452</v>
      </c>
      <c r="D11" s="158">
        <v>11.3496932515337</v>
      </c>
    </row>
    <row r="12" spans="1:4" ht="15.75">
      <c r="A12" s="149" t="s">
        <v>355</v>
      </c>
      <c r="B12" s="105" t="s">
        <v>361</v>
      </c>
      <c r="C12" s="151">
        <v>876</v>
      </c>
      <c r="D12" s="158">
        <v>18.5385656292287</v>
      </c>
    </row>
    <row r="13" spans="1:4" ht="15.75">
      <c r="A13" s="149" t="s">
        <v>356</v>
      </c>
      <c r="B13" s="105" t="s">
        <v>361</v>
      </c>
      <c r="C13" s="151">
        <v>766</v>
      </c>
      <c r="D13" s="158">
        <v>26.6115702479339</v>
      </c>
    </row>
    <row r="14" spans="1:4" ht="15.75">
      <c r="A14" s="149" t="s">
        <v>357</v>
      </c>
      <c r="B14" s="105" t="s">
        <v>361</v>
      </c>
      <c r="C14" s="151">
        <v>299</v>
      </c>
      <c r="D14" s="158">
        <v>-2.2875816993464</v>
      </c>
    </row>
    <row r="15" spans="1:4" ht="15.75">
      <c r="A15" s="149" t="s">
        <v>358</v>
      </c>
      <c r="B15" s="105" t="s">
        <v>361</v>
      </c>
      <c r="C15" s="151">
        <v>415</v>
      </c>
      <c r="D15" s="158">
        <v>2.72277227722772</v>
      </c>
    </row>
    <row r="16" spans="1:4" ht="15.75">
      <c r="A16" s="329" t="s">
        <v>359</v>
      </c>
      <c r="B16" s="105" t="s">
        <v>361</v>
      </c>
      <c r="C16" s="151">
        <v>10</v>
      </c>
      <c r="D16" s="158">
        <v>-60</v>
      </c>
    </row>
    <row r="17" spans="1:4" ht="15.75">
      <c r="A17" s="149" t="s">
        <v>354</v>
      </c>
      <c r="B17" s="105" t="s">
        <v>361</v>
      </c>
      <c r="C17" s="151">
        <v>2</v>
      </c>
      <c r="D17" s="158">
        <v>-50</v>
      </c>
    </row>
    <row r="18" spans="1:4" ht="15.75">
      <c r="A18" s="149" t="s">
        <v>355</v>
      </c>
      <c r="B18" s="105" t="s">
        <v>361</v>
      </c>
      <c r="C18" s="151"/>
      <c r="D18" s="158">
        <v>-100</v>
      </c>
    </row>
    <row r="19" spans="1:4" ht="15.75">
      <c r="A19" s="149" t="s">
        <v>356</v>
      </c>
      <c r="B19" s="105" t="s">
        <v>361</v>
      </c>
      <c r="C19" s="151"/>
      <c r="D19" s="158">
        <v>-100</v>
      </c>
    </row>
    <row r="20" spans="1:4" ht="15.75">
      <c r="A20" s="149" t="s">
        <v>357</v>
      </c>
      <c r="B20" s="105" t="s">
        <v>361</v>
      </c>
      <c r="C20" s="151">
        <v>2</v>
      </c>
      <c r="D20" s="158">
        <v>-50</v>
      </c>
    </row>
    <row r="21" spans="1:4" ht="15.75">
      <c r="A21" s="149" t="s">
        <v>358</v>
      </c>
      <c r="B21" s="105" t="s">
        <v>361</v>
      </c>
      <c r="C21" s="151">
        <v>6</v>
      </c>
      <c r="D21" s="158">
        <v>-33.3333333333333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19.375" style="103" customWidth="1"/>
    <col min="2" max="16384" width="8.875" style="103" customWidth="1"/>
  </cols>
  <sheetData>
    <row r="1" spans="1:11" ht="22.5">
      <c r="A1" s="361" t="s">
        <v>272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0" ht="15.75" thickBot="1">
      <c r="A2" s="104"/>
      <c r="B2" s="104"/>
      <c r="C2" s="104"/>
      <c r="D2" s="104"/>
      <c r="E2" s="104"/>
      <c r="F2" s="104"/>
      <c r="G2" s="104"/>
      <c r="H2" s="104"/>
      <c r="I2" s="104"/>
      <c r="J2" s="168" t="s">
        <v>394</v>
      </c>
    </row>
    <row r="3" spans="1:11" ht="24" customHeight="1">
      <c r="A3" s="362"/>
      <c r="B3" s="364" t="s">
        <v>273</v>
      </c>
      <c r="C3" s="365"/>
      <c r="D3" s="365"/>
      <c r="E3" s="366"/>
      <c r="F3" s="364" t="s">
        <v>274</v>
      </c>
      <c r="G3" s="366"/>
      <c r="H3" s="364" t="s">
        <v>275</v>
      </c>
      <c r="I3" s="366"/>
      <c r="J3" s="364" t="s">
        <v>276</v>
      </c>
      <c r="K3" s="365"/>
    </row>
    <row r="4" spans="1:11" ht="25.5" customHeight="1">
      <c r="A4" s="363"/>
      <c r="B4" s="105" t="s">
        <v>277</v>
      </c>
      <c r="C4" s="106" t="s">
        <v>278</v>
      </c>
      <c r="D4" s="105" t="s">
        <v>279</v>
      </c>
      <c r="E4" s="107" t="s">
        <v>280</v>
      </c>
      <c r="F4" s="105" t="s">
        <v>281</v>
      </c>
      <c r="G4" s="105" t="s">
        <v>282</v>
      </c>
      <c r="H4" s="105" t="s">
        <v>283</v>
      </c>
      <c r="I4" s="105" t="s">
        <v>284</v>
      </c>
      <c r="J4" s="105" t="s">
        <v>281</v>
      </c>
      <c r="K4" s="107" t="s">
        <v>282</v>
      </c>
    </row>
    <row r="5" spans="1:11" ht="15.75" thickBot="1">
      <c r="A5" s="108" t="s">
        <v>285</v>
      </c>
      <c r="B5" s="109">
        <v>816.3327</v>
      </c>
      <c r="C5" s="110" t="s">
        <v>286</v>
      </c>
      <c r="D5" s="111">
        <v>-3.4</v>
      </c>
      <c r="E5" s="112" t="s">
        <v>286</v>
      </c>
      <c r="F5" s="109">
        <v>66.3102765765148</v>
      </c>
      <c r="G5" s="111">
        <v>-2.9</v>
      </c>
      <c r="H5" s="109">
        <v>314.0427080074918</v>
      </c>
      <c r="I5" s="111">
        <v>-3.5</v>
      </c>
      <c r="J5" s="109">
        <v>435.9797154159933</v>
      </c>
      <c r="K5" s="113">
        <v>-3.4</v>
      </c>
    </row>
    <row r="6" spans="1:11" ht="15.75">
      <c r="A6" s="114" t="s">
        <v>287</v>
      </c>
      <c r="B6" s="115">
        <v>136.81742466837628</v>
      </c>
      <c r="C6" s="116">
        <f>RANK(B6,($B$6:$B$7,$B$9:$B$19))</f>
        <v>1</v>
      </c>
      <c r="D6" s="117">
        <v>-3.4</v>
      </c>
      <c r="E6" s="118">
        <f>RANK(D6,($D$6:$D$7,$D$9:$D$19))</f>
        <v>9</v>
      </c>
      <c r="F6" s="115">
        <v>0.8721358874604772</v>
      </c>
      <c r="G6" s="117">
        <v>-4.9</v>
      </c>
      <c r="H6" s="115">
        <v>20.72468821202847</v>
      </c>
      <c r="I6" s="117">
        <v>-10.7</v>
      </c>
      <c r="J6" s="115">
        <v>115.2206005688873</v>
      </c>
      <c r="K6" s="119">
        <v>-3.2</v>
      </c>
    </row>
    <row r="7" spans="1:11" ht="15.75">
      <c r="A7" s="120" t="s">
        <v>288</v>
      </c>
      <c r="B7" s="121">
        <v>66.53763150396513</v>
      </c>
      <c r="C7" s="122">
        <f>RANK(B7,($B$6:$B$7,$B$9:$B$19))</f>
        <v>8</v>
      </c>
      <c r="D7" s="123">
        <v>-5.1</v>
      </c>
      <c r="E7" s="124">
        <f>RANK(D7,($D$6:$D$7,$D$9:$D$19))</f>
        <v>13</v>
      </c>
      <c r="F7" s="121">
        <v>1.6491744222824138</v>
      </c>
      <c r="G7" s="125">
        <v>-2.8</v>
      </c>
      <c r="H7" s="121">
        <v>37.75532951587517</v>
      </c>
      <c r="I7" s="125">
        <v>-6.8</v>
      </c>
      <c r="J7" s="121">
        <v>27.133127565807552</v>
      </c>
      <c r="K7" s="126">
        <v>-2.8</v>
      </c>
    </row>
    <row r="8" spans="1:11" ht="15.75">
      <c r="A8" s="120" t="s">
        <v>289</v>
      </c>
      <c r="B8" s="121">
        <v>44.24302756580755</v>
      </c>
      <c r="C8" s="127" t="s">
        <v>290</v>
      </c>
      <c r="D8" s="123">
        <v>-3.7</v>
      </c>
      <c r="E8" s="128" t="s">
        <v>291</v>
      </c>
      <c r="F8" s="121">
        <v>1.6492</v>
      </c>
      <c r="G8" s="125">
        <v>-2.8</v>
      </c>
      <c r="H8" s="121">
        <v>15.4607</v>
      </c>
      <c r="I8" s="125">
        <v>-5.1</v>
      </c>
      <c r="J8" s="121">
        <v>27.133127565807552</v>
      </c>
      <c r="K8" s="126">
        <v>-2.8</v>
      </c>
    </row>
    <row r="9" spans="1:11" ht="15.75">
      <c r="A9" s="130" t="s">
        <v>292</v>
      </c>
      <c r="B9" s="109">
        <v>35.60137984498735</v>
      </c>
      <c r="C9" s="138">
        <f>RANK(B9,($B$6:$B$7,$B$9:$B$19))</f>
        <v>10</v>
      </c>
      <c r="D9" s="139">
        <v>-4.2</v>
      </c>
      <c r="E9" s="140">
        <f>RANK(D9,($D$6:$D$7,$D$9:$D$19))</f>
        <v>11</v>
      </c>
      <c r="F9" s="109">
        <v>4.512993404143966</v>
      </c>
      <c r="G9" s="111">
        <v>-2.7</v>
      </c>
      <c r="H9" s="109">
        <v>11.17385619741148</v>
      </c>
      <c r="I9" s="111">
        <v>0.9</v>
      </c>
      <c r="J9" s="109">
        <v>19.9145302434319</v>
      </c>
      <c r="K9" s="141">
        <v>-7.6</v>
      </c>
    </row>
    <row r="10" spans="1:11" ht="15.75" customHeight="1">
      <c r="A10" s="120" t="s">
        <v>297</v>
      </c>
      <c r="B10" s="121">
        <v>76.25599175737302</v>
      </c>
      <c r="C10" s="122">
        <f>RANK(B10,($B$6:$B$7,$B$9:$B$19))</f>
        <v>4</v>
      </c>
      <c r="D10" s="123">
        <v>-3.4</v>
      </c>
      <c r="E10" s="124">
        <f>RANK(D10,($D$6:$D$7,$D$9:$D$19))</f>
        <v>9</v>
      </c>
      <c r="F10" s="121">
        <v>9.851540813217516</v>
      </c>
      <c r="G10" s="125">
        <v>-3</v>
      </c>
      <c r="H10" s="121">
        <v>31.527703328147258</v>
      </c>
      <c r="I10" s="125">
        <v>-3.8</v>
      </c>
      <c r="J10" s="121">
        <v>34.87674761600825</v>
      </c>
      <c r="K10" s="126">
        <v>-3</v>
      </c>
    </row>
    <row r="11" spans="1:11" ht="15.75">
      <c r="A11" s="120" t="s">
        <v>298</v>
      </c>
      <c r="B11" s="121">
        <v>75.61086551755686</v>
      </c>
      <c r="C11" s="122">
        <f>RANK(B11,($B$6:$B$7,$B$9:$B$19))</f>
        <v>5</v>
      </c>
      <c r="D11" s="123">
        <v>-1.8</v>
      </c>
      <c r="E11" s="124">
        <f>RANK(D11,($D$6:$D$7,$D$9:$D$19))</f>
        <v>6</v>
      </c>
      <c r="F11" s="121">
        <v>11.92540137963064</v>
      </c>
      <c r="G11" s="125">
        <v>-3.1</v>
      </c>
      <c r="H11" s="121">
        <v>26.707254538394423</v>
      </c>
      <c r="I11" s="125">
        <v>0.1</v>
      </c>
      <c r="J11" s="121">
        <v>36.978209599531795</v>
      </c>
      <c r="K11" s="126">
        <v>-2.8</v>
      </c>
    </row>
    <row r="12" spans="1:11" ht="15.75">
      <c r="A12" s="120" t="s">
        <v>299</v>
      </c>
      <c r="B12" s="121">
        <v>81.9525107130647</v>
      </c>
      <c r="C12" s="122">
        <f>RANK(B12,($B$6:$B$7,$B$9:$B$19))</f>
        <v>3</v>
      </c>
      <c r="D12" s="123">
        <v>-4.9</v>
      </c>
      <c r="E12" s="124">
        <f>RANK(D12,($D$6:$D$7,$D$9:$D$19))</f>
        <v>12</v>
      </c>
      <c r="F12" s="121">
        <v>10.151246887614397</v>
      </c>
      <c r="G12" s="125">
        <v>-2.8</v>
      </c>
      <c r="H12" s="121">
        <v>28.042612412643617</v>
      </c>
      <c r="I12" s="125">
        <v>-9.2</v>
      </c>
      <c r="J12" s="121">
        <v>43.75865141280667</v>
      </c>
      <c r="K12" s="126">
        <v>-2.1</v>
      </c>
    </row>
    <row r="13" spans="1:11" ht="15.75">
      <c r="A13" s="120" t="s">
        <v>300</v>
      </c>
      <c r="B13" s="121">
        <v>67.45514990581898</v>
      </c>
      <c r="C13" s="122">
        <f>RANK(B13,($B$6:$B$7,$B$9:$B$19))</f>
        <v>7</v>
      </c>
      <c r="D13" s="123">
        <v>-2.9</v>
      </c>
      <c r="E13" s="124">
        <f>RANK(D13,($D$6:$D$7,$D$9:$D$19))</f>
        <v>7</v>
      </c>
      <c r="F13" s="121">
        <v>9.40532153470932</v>
      </c>
      <c r="G13" s="125">
        <v>-3.1</v>
      </c>
      <c r="H13" s="121">
        <v>22.068877946627744</v>
      </c>
      <c r="I13" s="125">
        <v>-2.5</v>
      </c>
      <c r="J13" s="121">
        <v>35.98095042448192</v>
      </c>
      <c r="K13" s="126">
        <v>-3.1</v>
      </c>
    </row>
    <row r="14" spans="1:11" ht="15.75">
      <c r="A14" s="120" t="s">
        <v>301</v>
      </c>
      <c r="B14" s="121">
        <v>90.05133503008885</v>
      </c>
      <c r="C14" s="122">
        <f>RANK(B14,($B$6:$B$7,$B$9:$B$19))</f>
        <v>2</v>
      </c>
      <c r="D14" s="123">
        <v>-1.5</v>
      </c>
      <c r="E14" s="124">
        <f>RANK(D14,($D$6:$D$7,$D$9:$D$19))</f>
        <v>5</v>
      </c>
      <c r="F14" s="121">
        <v>8.907334843350752</v>
      </c>
      <c r="G14" s="125">
        <v>-2.7</v>
      </c>
      <c r="H14" s="121">
        <v>40.87423791378725</v>
      </c>
      <c r="I14" s="125">
        <v>0.1</v>
      </c>
      <c r="J14" s="121">
        <v>40.26976227295086</v>
      </c>
      <c r="K14" s="126">
        <v>-3</v>
      </c>
    </row>
    <row r="15" spans="1:11" ht="15.75">
      <c r="A15" s="120" t="s">
        <v>302</v>
      </c>
      <c r="B15" s="121">
        <v>59.50779770078626</v>
      </c>
      <c r="C15" s="122">
        <f>RANK(B15,($B$6:$B$7,$B$9:$B$19))</f>
        <v>9</v>
      </c>
      <c r="D15" s="123">
        <v>-1.2</v>
      </c>
      <c r="E15" s="124">
        <f>RANK(D15,($D$6:$D$7,$D$9:$D$19))</f>
        <v>3</v>
      </c>
      <c r="F15" s="121">
        <v>5.779844828295466</v>
      </c>
      <c r="G15" s="125">
        <v>-3.1</v>
      </c>
      <c r="H15" s="121">
        <v>26.64261696704113</v>
      </c>
      <c r="I15" s="125">
        <v>0.2</v>
      </c>
      <c r="J15" s="121">
        <v>27.085335905449668</v>
      </c>
      <c r="K15" s="129">
        <v>-2.5</v>
      </c>
    </row>
    <row r="16" spans="1:11" ht="15.75">
      <c r="A16" s="142" t="s">
        <v>293</v>
      </c>
      <c r="B16" s="143">
        <v>67.64645973890883</v>
      </c>
      <c r="C16" s="144">
        <f>RANK(B16,($B$6:$B$7,$B$9:$B$19))</f>
        <v>6</v>
      </c>
      <c r="D16" s="145">
        <v>-0.2</v>
      </c>
      <c r="E16" s="146">
        <f>RANK(D16,($D$6:$D$7,$D$9:$D$19))</f>
        <v>2</v>
      </c>
      <c r="F16" s="143">
        <v>0.7601635886975376</v>
      </c>
      <c r="G16" s="145">
        <v>-3.1</v>
      </c>
      <c r="H16" s="143">
        <v>40.35839903729663</v>
      </c>
      <c r="I16" s="145">
        <v>1.1</v>
      </c>
      <c r="J16" s="143">
        <v>26.52789711291467</v>
      </c>
      <c r="K16" s="147">
        <v>-2.1</v>
      </c>
    </row>
    <row r="17" spans="1:11" ht="15.75">
      <c r="A17" s="120" t="s">
        <v>294</v>
      </c>
      <c r="B17" s="121">
        <v>17.877180940598393</v>
      </c>
      <c r="C17" s="122">
        <f>RANK(B17,($B$6:$B$7,$B$9:$B$19))</f>
        <v>13</v>
      </c>
      <c r="D17" s="125">
        <v>-2.9</v>
      </c>
      <c r="E17" s="124">
        <f>RANK(D17,($D$6:$D$7,$D$9:$D$19))</f>
        <v>7</v>
      </c>
      <c r="F17" s="121">
        <v>0.09931608916964015</v>
      </c>
      <c r="G17" s="125">
        <v>-1</v>
      </c>
      <c r="H17" s="121">
        <v>1.7756891974172067</v>
      </c>
      <c r="I17" s="125">
        <v>1.9</v>
      </c>
      <c r="J17" s="121">
        <v>16.002175654011545</v>
      </c>
      <c r="K17" s="126">
        <v>-3.9</v>
      </c>
    </row>
    <row r="18" spans="1:11" ht="15.75">
      <c r="A18" s="130" t="s">
        <v>295</v>
      </c>
      <c r="B18" s="121">
        <v>22.812163387087015</v>
      </c>
      <c r="C18" s="122">
        <f>RANK(B18,($B$6:$B$7,$B$9:$B$19))</f>
        <v>11</v>
      </c>
      <c r="D18" s="131">
        <v>-1.2</v>
      </c>
      <c r="E18" s="124">
        <f>RANK(D18,($D$6:$D$7,$D$9:$D$19))</f>
        <v>3</v>
      </c>
      <c r="F18" s="121">
        <v>2.3958028979426733</v>
      </c>
      <c r="G18" s="131">
        <v>-2.2</v>
      </c>
      <c r="H18" s="121">
        <v>12.943625136791823</v>
      </c>
      <c r="I18" s="125">
        <v>1.2</v>
      </c>
      <c r="J18" s="121">
        <v>7.472735352352519</v>
      </c>
      <c r="K18" s="126">
        <v>-5</v>
      </c>
    </row>
    <row r="19" spans="1:11" ht="15.75" thickBot="1">
      <c r="A19" s="132" t="s">
        <v>296</v>
      </c>
      <c r="B19" s="133">
        <v>18.2068092913883</v>
      </c>
      <c r="C19" s="134">
        <f>RANK(B19,($B$6:$B$7,$B$9:$B$19))</f>
        <v>12</v>
      </c>
      <c r="D19" s="135">
        <v>9</v>
      </c>
      <c r="E19" s="136">
        <f>RANK(D19,($D$6:$D$7,$D$9:$D$19))</f>
        <v>1</v>
      </c>
      <c r="F19" s="133">
        <v>0</v>
      </c>
      <c r="G19" s="135" t="s">
        <v>255</v>
      </c>
      <c r="H19" s="133">
        <v>13.4478176040296</v>
      </c>
      <c r="I19" s="135">
        <v>12.7</v>
      </c>
      <c r="J19" s="133">
        <v>4.758991687358701</v>
      </c>
      <c r="K19" s="137">
        <v>-0.9</v>
      </c>
    </row>
  </sheetData>
  <sheetProtection/>
  <mergeCells count="6">
    <mergeCell ref="A1:K1"/>
    <mergeCell ref="A3:A4"/>
    <mergeCell ref="B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70" zoomScaleNormal="70" zoomScalePageLayoutView="0" workbookViewId="0" topLeftCell="A1">
      <selection activeCell="K6" sqref="K6"/>
    </sheetView>
  </sheetViews>
  <sheetFormatPr defaultColWidth="8.00390625" defaultRowHeight="14.25"/>
  <cols>
    <col min="1" max="1" width="15.00390625" style="7" customWidth="1"/>
    <col min="2" max="2" width="9.125" style="8" customWidth="1"/>
    <col min="3" max="3" width="10.00390625" style="8" customWidth="1"/>
    <col min="4" max="7" width="9.75390625" style="9" customWidth="1"/>
    <col min="8" max="8" width="11.25390625" style="10" customWidth="1"/>
    <col min="9" max="9" width="8.00390625" style="9" customWidth="1"/>
    <col min="10" max="10" width="6.75390625" style="9" customWidth="1"/>
    <col min="11" max="11" width="13.75390625" style="10" customWidth="1"/>
    <col min="12" max="12" width="9.50390625" style="9" customWidth="1"/>
    <col min="13" max="13" width="7.50390625" style="9" bestFit="1" customWidth="1"/>
    <col min="14" max="14" width="12.375" style="10" customWidth="1"/>
    <col min="15" max="16" width="8.50390625" style="11" customWidth="1"/>
    <col min="17" max="17" width="8.25390625" style="0" bestFit="1" customWidth="1"/>
    <col min="18" max="24" width="8.00390625" style="0" customWidth="1"/>
    <col min="25" max="25" width="10.625" style="0" customWidth="1"/>
  </cols>
  <sheetData>
    <row r="1" ht="27.75" customHeight="1"/>
    <row r="2" spans="1:25" ht="33" customHeight="1">
      <c r="A2" s="373" t="s">
        <v>245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</row>
    <row r="3" spans="1:25" s="4" customFormat="1" ht="26.25" customHeight="1">
      <c r="A3" s="375"/>
      <c r="B3" s="371" t="s">
        <v>193</v>
      </c>
      <c r="C3" s="371"/>
      <c r="D3" s="372" t="s">
        <v>22</v>
      </c>
      <c r="E3" s="369"/>
      <c r="F3" s="376"/>
      <c r="G3" s="377"/>
      <c r="H3" s="372" t="s">
        <v>26</v>
      </c>
      <c r="I3" s="372"/>
      <c r="J3" s="372"/>
      <c r="K3" s="372" t="s">
        <v>214</v>
      </c>
      <c r="L3" s="372"/>
      <c r="M3" s="372"/>
      <c r="N3" s="372" t="s">
        <v>215</v>
      </c>
      <c r="O3" s="372"/>
      <c r="P3" s="372"/>
      <c r="Q3" s="374" t="s">
        <v>35</v>
      </c>
      <c r="R3" s="374"/>
      <c r="S3" s="374"/>
      <c r="T3" s="374" t="s">
        <v>37</v>
      </c>
      <c r="U3" s="374"/>
      <c r="V3" s="374"/>
      <c r="W3" s="372" t="s">
        <v>242</v>
      </c>
      <c r="X3" s="372"/>
      <c r="Y3" s="372"/>
    </row>
    <row r="4" spans="1:25" s="69" customFormat="1" ht="32.25" customHeight="1">
      <c r="A4" s="375"/>
      <c r="B4" s="371"/>
      <c r="C4" s="371"/>
      <c r="D4" s="372"/>
      <c r="E4" s="369"/>
      <c r="F4" s="369" t="s">
        <v>232</v>
      </c>
      <c r="G4" s="370"/>
      <c r="H4" s="372"/>
      <c r="I4" s="372"/>
      <c r="J4" s="372"/>
      <c r="K4" s="372"/>
      <c r="L4" s="372"/>
      <c r="M4" s="372"/>
      <c r="N4" s="372"/>
      <c r="O4" s="372"/>
      <c r="P4" s="372"/>
      <c r="Q4" s="374"/>
      <c r="R4" s="374"/>
      <c r="S4" s="374"/>
      <c r="T4" s="374"/>
      <c r="U4" s="374"/>
      <c r="V4" s="374"/>
      <c r="W4" s="372"/>
      <c r="X4" s="372"/>
      <c r="Y4" s="372"/>
    </row>
    <row r="5" spans="1:25" s="5" customFormat="1" ht="37.5" customHeight="1">
      <c r="A5" s="81"/>
      <c r="B5" s="98" t="s">
        <v>194</v>
      </c>
      <c r="C5" s="98" t="s">
        <v>195</v>
      </c>
      <c r="D5" s="98" t="s">
        <v>78</v>
      </c>
      <c r="E5" s="98" t="s">
        <v>195</v>
      </c>
      <c r="F5" s="96" t="s">
        <v>233</v>
      </c>
      <c r="G5" s="96" t="s">
        <v>234</v>
      </c>
      <c r="H5" s="99" t="s">
        <v>141</v>
      </c>
      <c r="I5" s="98" t="s">
        <v>78</v>
      </c>
      <c r="J5" s="98" t="s">
        <v>195</v>
      </c>
      <c r="K5" s="99" t="s">
        <v>141</v>
      </c>
      <c r="L5" s="98" t="s">
        <v>78</v>
      </c>
      <c r="M5" s="98" t="s">
        <v>195</v>
      </c>
      <c r="N5" s="99" t="s">
        <v>141</v>
      </c>
      <c r="O5" s="98" t="s">
        <v>78</v>
      </c>
      <c r="P5" s="100" t="s">
        <v>195</v>
      </c>
      <c r="Q5" s="89" t="s">
        <v>267</v>
      </c>
      <c r="R5" s="90" t="s">
        <v>268</v>
      </c>
      <c r="S5" s="91" t="s">
        <v>269</v>
      </c>
      <c r="T5" s="89" t="s">
        <v>270</v>
      </c>
      <c r="U5" s="90" t="s">
        <v>268</v>
      </c>
      <c r="V5" s="95" t="s">
        <v>269</v>
      </c>
      <c r="W5" s="68" t="s">
        <v>235</v>
      </c>
      <c r="X5" s="68" t="s">
        <v>236</v>
      </c>
      <c r="Y5" s="79" t="s">
        <v>237</v>
      </c>
    </row>
    <row r="6" spans="1:25" s="6" customFormat="1" ht="37.5" customHeight="1">
      <c r="A6" s="80" t="s">
        <v>79</v>
      </c>
      <c r="B6" s="12">
        <f>'[3]Sheet1'!$G5</f>
        <v>-2.9</v>
      </c>
      <c r="C6" s="12" t="s">
        <v>21</v>
      </c>
      <c r="D6" s="12">
        <f>'[10]1-3月'!$D4</f>
        <v>-8.9</v>
      </c>
      <c r="E6" s="12" t="s">
        <v>21</v>
      </c>
      <c r="F6" s="12">
        <f>'[11]T105817_1'!$E6</f>
        <v>10.3</v>
      </c>
      <c r="G6" s="12" t="s">
        <v>21</v>
      </c>
      <c r="H6" s="13">
        <f>'[4]Sheet1'!$B5/10000</f>
        <v>315.8872403169497</v>
      </c>
      <c r="I6" s="12">
        <f>'[4]Sheet1'!$C5</f>
        <v>-11.730794570316604</v>
      </c>
      <c r="J6" s="12" t="s">
        <v>21</v>
      </c>
      <c r="K6" s="13">
        <f>'[1]Sheet1'!$B3/10000</f>
        <v>82.5953</v>
      </c>
      <c r="L6" s="12">
        <f>'[1]Sheet1'!$C3</f>
        <v>-16.14903175046318</v>
      </c>
      <c r="M6" s="12" t="s">
        <v>21</v>
      </c>
      <c r="N6" s="13">
        <f>'[1]Sheet1'!$D3/10000</f>
        <v>38.9987</v>
      </c>
      <c r="O6" s="12">
        <f>'[1]Sheet1'!$E3</f>
        <v>-17.026867170479292</v>
      </c>
      <c r="P6" s="101" t="s">
        <v>21</v>
      </c>
      <c r="Q6" s="92">
        <f>'[12]Sheet1'!$E6</f>
        <v>9490.421789396547</v>
      </c>
      <c r="R6" s="93">
        <f>'[12]Sheet1'!$G6</f>
        <v>1</v>
      </c>
      <c r="S6" s="94" t="s">
        <v>21</v>
      </c>
      <c r="T6" s="92">
        <f>'[12]Sheet1'!$H$6</f>
        <v>5559.386778606389</v>
      </c>
      <c r="U6" s="93">
        <f>'[12]Sheet1'!$J$6</f>
        <v>2.2</v>
      </c>
      <c r="V6" s="94" t="s">
        <v>21</v>
      </c>
      <c r="W6" s="78">
        <v>526</v>
      </c>
      <c r="X6" s="78">
        <v>10</v>
      </c>
      <c r="Y6" s="78">
        <v>2</v>
      </c>
    </row>
    <row r="7" spans="1:25" s="5" customFormat="1" ht="37.5" customHeight="1">
      <c r="A7" s="82" t="s">
        <v>196</v>
      </c>
      <c r="B7" s="12">
        <f>'[3]Sheet1'!$G6</f>
        <v>-18.2</v>
      </c>
      <c r="C7" s="70">
        <f>RANK(B7,$B$7:$B$19,0)</f>
        <v>13</v>
      </c>
      <c r="D7" s="12">
        <f>'[10]1-3月'!$D5</f>
        <v>8.7</v>
      </c>
      <c r="E7" s="70">
        <f>RANK(D7,$D$7:$D$19,0)</f>
        <v>4</v>
      </c>
      <c r="F7" s="12">
        <f>'[11]T105817_1'!$E7</f>
        <v>79.1</v>
      </c>
      <c r="G7" s="97">
        <f>RANK(F7,$F$7:$F$19)</f>
        <v>3</v>
      </c>
      <c r="H7" s="13">
        <f>'[4]Sheet1'!$B6/10000</f>
        <v>105.67585493541262</v>
      </c>
      <c r="I7" s="12">
        <f>'[4]Sheet1'!$C6</f>
        <v>-11</v>
      </c>
      <c r="J7" s="70">
        <f>RANK(I7,$I$7:$I$19,0)</f>
        <v>3</v>
      </c>
      <c r="K7" s="13">
        <f>'[1]Sheet1'!$B11/10000</f>
        <v>6.7817</v>
      </c>
      <c r="L7" s="12">
        <f>'[1]Sheet1'!$C11</f>
        <v>-10.691898440792244</v>
      </c>
      <c r="M7" s="70">
        <f>RANK(L7,$L$7:$L$19,0)</f>
        <v>6</v>
      </c>
      <c r="N7" s="13">
        <f>'[1]Sheet1'!$D11/10000</f>
        <v>2.8336</v>
      </c>
      <c r="O7" s="12">
        <f>'[1]Sheet1'!$E11</f>
        <v>-1.3336118945645836</v>
      </c>
      <c r="P7" s="102">
        <f>RANK(O7,$O$7:$O$19,0)</f>
        <v>5</v>
      </c>
      <c r="Q7" s="92">
        <f>'[12]Sheet1'!$E7</f>
        <v>10709.11893914832</v>
      </c>
      <c r="R7" s="93">
        <v>1</v>
      </c>
      <c r="S7" s="92">
        <f aca="true" t="shared" si="0" ref="S7:S15">RANK(R7,$R$7:$R$18,0)</f>
        <v>4</v>
      </c>
      <c r="T7" s="92" t="s">
        <v>21</v>
      </c>
      <c r="U7" s="93" t="s">
        <v>21</v>
      </c>
      <c r="V7" s="93" t="s">
        <v>21</v>
      </c>
      <c r="W7" s="78">
        <v>69</v>
      </c>
      <c r="X7" s="78">
        <v>1</v>
      </c>
      <c r="Y7" s="78"/>
    </row>
    <row r="8" spans="1:25" s="5" customFormat="1" ht="37.5" customHeight="1">
      <c r="A8" s="82" t="s">
        <v>82</v>
      </c>
      <c r="B8" s="12">
        <f>'[3]Sheet1'!$G7</f>
        <v>-7.9</v>
      </c>
      <c r="C8" s="70">
        <f aca="true" t="shared" si="1" ref="C8:C19">RANK(B8,$B$7:$B$19,0)</f>
        <v>12</v>
      </c>
      <c r="D8" s="12">
        <f>'[10]1-3月'!$D6</f>
        <v>16.4</v>
      </c>
      <c r="E8" s="70">
        <f>RANK(D8,$D$7:$D$19,0)</f>
        <v>1</v>
      </c>
      <c r="F8" s="12">
        <f>'[11]T105817_1'!$E8</f>
        <v>25.5</v>
      </c>
      <c r="G8" s="97">
        <f>RANK(F8,$F$7:$F$19)</f>
        <v>7</v>
      </c>
      <c r="H8" s="13">
        <f>'[4]Sheet1'!$B7/10000</f>
        <v>7.914316332708972</v>
      </c>
      <c r="I8" s="12">
        <f>'[4]Sheet1'!$C7</f>
        <v>-10.799999999999997</v>
      </c>
      <c r="J8" s="70">
        <f aca="true" t="shared" si="2" ref="J8:J19">RANK(I8,$I$7:$I$19,0)</f>
        <v>2</v>
      </c>
      <c r="K8" s="13">
        <f>'[1]Sheet1'!$B12/10000</f>
        <v>2.7066</v>
      </c>
      <c r="L8" s="12">
        <f>'[1]Sheet1'!$C12</f>
        <v>-9.335745151241085</v>
      </c>
      <c r="M8" s="70">
        <f aca="true" t="shared" si="3" ref="M8:M19">RANK(L8,$L$7:$L$19,0)</f>
        <v>5</v>
      </c>
      <c r="N8" s="13">
        <f>'[1]Sheet1'!$D12/10000</f>
        <v>1.2411</v>
      </c>
      <c r="O8" s="12">
        <f>'[1]Sheet1'!$E12</f>
        <v>41.96980096087853</v>
      </c>
      <c r="P8" s="102">
        <f aca="true" t="shared" si="4" ref="P8:P19">RANK(O8,$O$7:$O$19,0)</f>
        <v>2</v>
      </c>
      <c r="Q8" s="92">
        <f>'[12]Sheet1'!$E8</f>
        <v>11851.213856764172</v>
      </c>
      <c r="R8" s="93">
        <v>0.7</v>
      </c>
      <c r="S8" s="92">
        <f t="shared" si="0"/>
        <v>9</v>
      </c>
      <c r="T8" s="92" t="s">
        <v>21</v>
      </c>
      <c r="U8" s="93" t="s">
        <v>21</v>
      </c>
      <c r="V8" s="93" t="s">
        <v>21</v>
      </c>
      <c r="W8" s="78">
        <v>26</v>
      </c>
      <c r="X8" s="78"/>
      <c r="Y8" s="78"/>
    </row>
    <row r="9" spans="1:25" s="5" customFormat="1" ht="37.5" customHeight="1">
      <c r="A9" s="82" t="s">
        <v>83</v>
      </c>
      <c r="B9" s="12">
        <f>'[3]Sheet1'!$G9</f>
        <v>1.1</v>
      </c>
      <c r="C9" s="70">
        <f t="shared" si="1"/>
        <v>5</v>
      </c>
      <c r="D9" s="12">
        <f>'[10]1-3月'!$D7</f>
        <v>-3.9</v>
      </c>
      <c r="E9" s="70">
        <f aca="true" t="shared" si="5" ref="E9:E19">RANK(D9,$D$7:$D$19,0)</f>
        <v>10</v>
      </c>
      <c r="F9" s="12">
        <f>'[11]T105817_1'!$E9</f>
        <v>14.6</v>
      </c>
      <c r="G9" s="97">
        <f aca="true" t="shared" si="6" ref="G9:G19">RANK(F9,$F$7:$F$19)</f>
        <v>8</v>
      </c>
      <c r="H9" s="13">
        <f>'[4]Sheet1'!$B8/10000</f>
        <v>11.214237848054818</v>
      </c>
      <c r="I9" s="12">
        <f>'[4]Sheet1'!$C8</f>
        <v>-11.299999999999997</v>
      </c>
      <c r="J9" s="70">
        <f t="shared" si="2"/>
        <v>6</v>
      </c>
      <c r="K9" s="13">
        <f>'[1]Sheet1'!$B13/10000</f>
        <v>0.8133</v>
      </c>
      <c r="L9" s="12">
        <f>'[1]Sheet1'!$C13</f>
        <v>-37.42402092790644</v>
      </c>
      <c r="M9" s="70">
        <f t="shared" si="3"/>
        <v>12</v>
      </c>
      <c r="N9" s="13">
        <f>'[1]Sheet1'!$D13/10000</f>
        <v>0.5124</v>
      </c>
      <c r="O9" s="12">
        <f>'[1]Sheet1'!$E13</f>
        <v>-21.531393568147024</v>
      </c>
      <c r="P9" s="102">
        <f t="shared" si="4"/>
        <v>7</v>
      </c>
      <c r="Q9" s="92">
        <f>'[12]Sheet1'!$E9</f>
        <v>10145.548702520096</v>
      </c>
      <c r="R9" s="93">
        <v>0.9</v>
      </c>
      <c r="S9" s="92">
        <f t="shared" si="0"/>
        <v>7</v>
      </c>
      <c r="T9" s="92">
        <f>'[12]Sheet1'!$H$9</f>
        <v>5867.903860344405</v>
      </c>
      <c r="U9" s="93">
        <v>2</v>
      </c>
      <c r="V9" s="92">
        <f aca="true" t="shared" si="7" ref="V9:V15">RANK(U9,$U$9:$U$18,0)</f>
        <v>7</v>
      </c>
      <c r="W9" s="78">
        <v>22</v>
      </c>
      <c r="X9" s="78"/>
      <c r="Y9" s="78"/>
    </row>
    <row r="10" spans="1:25" s="5" customFormat="1" ht="37.5" customHeight="1">
      <c r="A10" s="82" t="s">
        <v>84</v>
      </c>
      <c r="B10" s="12">
        <f>'[3]Sheet1'!$G10</f>
        <v>-2.9</v>
      </c>
      <c r="C10" s="70">
        <f t="shared" si="1"/>
        <v>9</v>
      </c>
      <c r="D10" s="12">
        <f>'[10]1-3月'!$D12</f>
        <v>-18.7</v>
      </c>
      <c r="E10" s="70">
        <f t="shared" si="5"/>
        <v>13</v>
      </c>
      <c r="F10" s="12">
        <f>'[11]T105817_1'!$E10</f>
        <v>-29.8</v>
      </c>
      <c r="G10" s="97">
        <f t="shared" si="6"/>
        <v>11</v>
      </c>
      <c r="H10" s="13">
        <f>'[4]Sheet1'!$B9/10000</f>
        <v>27.115316917747776</v>
      </c>
      <c r="I10" s="12">
        <f>'[4]Sheet1'!$C9</f>
        <v>-11.700000000000017</v>
      </c>
      <c r="J10" s="70">
        <f t="shared" si="2"/>
        <v>9</v>
      </c>
      <c r="K10" s="13">
        <f>'[1]Sheet1'!$B20/10000</f>
        <v>3.7135</v>
      </c>
      <c r="L10" s="12">
        <f>'[1]Sheet1'!$C20</f>
        <v>-8.145344810527348</v>
      </c>
      <c r="M10" s="70">
        <f t="shared" si="3"/>
        <v>4</v>
      </c>
      <c r="N10" s="13">
        <f>'[1]Sheet1'!$D20/10000</f>
        <v>2.2129</v>
      </c>
      <c r="O10" s="12">
        <f>'[1]Sheet1'!$E20</f>
        <v>-11.103523078777172</v>
      </c>
      <c r="P10" s="102">
        <f t="shared" si="4"/>
        <v>6</v>
      </c>
      <c r="Q10" s="92">
        <f>'[12]Sheet1'!$E11</f>
        <v>8817.910716219581</v>
      </c>
      <c r="R10" s="93">
        <v>1</v>
      </c>
      <c r="S10" s="92">
        <f t="shared" si="0"/>
        <v>4</v>
      </c>
      <c r="T10" s="92">
        <f>'[12]Sheet1'!$H11</f>
        <v>6460.302880249281</v>
      </c>
      <c r="U10" s="93">
        <v>2.2</v>
      </c>
      <c r="V10" s="92">
        <f t="shared" si="7"/>
        <v>4</v>
      </c>
      <c r="W10" s="78">
        <v>49</v>
      </c>
      <c r="X10" s="78">
        <v>3</v>
      </c>
      <c r="Y10" s="78"/>
    </row>
    <row r="11" spans="1:25" s="5" customFormat="1" ht="37.5" customHeight="1">
      <c r="A11" s="82" t="s">
        <v>85</v>
      </c>
      <c r="B11" s="12">
        <f>'[3]Sheet1'!$G11</f>
        <v>0.1</v>
      </c>
      <c r="C11" s="70">
        <f t="shared" si="1"/>
        <v>8</v>
      </c>
      <c r="D11" s="12">
        <f>'[10]1-3月'!$D13</f>
        <v>-18.3</v>
      </c>
      <c r="E11" s="70">
        <f t="shared" si="5"/>
        <v>12</v>
      </c>
      <c r="F11" s="12">
        <f>'[11]T105817_1'!$E11</f>
        <v>-35.8</v>
      </c>
      <c r="G11" s="97">
        <f t="shared" si="6"/>
        <v>12</v>
      </c>
      <c r="H11" s="13">
        <f>'[4]Sheet1'!$B10/10000</f>
        <v>25.282160276902093</v>
      </c>
      <c r="I11" s="12">
        <f>'[4]Sheet1'!$C10</f>
        <v>-14.592456488912347</v>
      </c>
      <c r="J11" s="70">
        <f t="shared" si="2"/>
        <v>13</v>
      </c>
      <c r="K11" s="13">
        <f>'[1]Sheet1'!$B19/10000</f>
        <v>2.5924</v>
      </c>
      <c r="L11" s="12">
        <f>'[1]Sheet1'!$C19</f>
        <v>-24.79257325210328</v>
      </c>
      <c r="M11" s="70">
        <f t="shared" si="3"/>
        <v>10</v>
      </c>
      <c r="N11" s="13">
        <f>'[1]Sheet1'!$D19/10000</f>
        <v>1.7157</v>
      </c>
      <c r="O11" s="12">
        <f>'[1]Sheet1'!$E19</f>
        <v>-22.986803124158357</v>
      </c>
      <c r="P11" s="102">
        <f t="shared" si="4"/>
        <v>8</v>
      </c>
      <c r="Q11" s="92">
        <f>'[12]Sheet1'!$E12</f>
        <v>9088.29222047608</v>
      </c>
      <c r="R11" s="93">
        <v>1.1</v>
      </c>
      <c r="S11" s="92">
        <f t="shared" si="0"/>
        <v>3</v>
      </c>
      <c r="T11" s="92">
        <f>'[12]Sheet1'!$H12</f>
        <v>5241.838131712962</v>
      </c>
      <c r="U11" s="93">
        <v>2.2</v>
      </c>
      <c r="V11" s="92">
        <f t="shared" si="7"/>
        <v>4</v>
      </c>
      <c r="W11" s="78">
        <v>49</v>
      </c>
      <c r="X11" s="78"/>
      <c r="Y11" s="78"/>
    </row>
    <row r="12" spans="1:25" s="5" customFormat="1" ht="37.5" customHeight="1">
      <c r="A12" s="82" t="s">
        <v>86</v>
      </c>
      <c r="B12" s="12">
        <f>'[3]Sheet1'!$G12</f>
        <v>-3.4</v>
      </c>
      <c r="C12" s="70">
        <f t="shared" si="1"/>
        <v>11</v>
      </c>
      <c r="D12" s="12">
        <f>'[10]1-3月'!$D14</f>
        <v>-17.2</v>
      </c>
      <c r="E12" s="70">
        <f t="shared" si="5"/>
        <v>11</v>
      </c>
      <c r="F12" s="12">
        <f>'[11]T105817_1'!$E12</f>
        <v>-50.7</v>
      </c>
      <c r="G12" s="97">
        <f t="shared" si="6"/>
        <v>13</v>
      </c>
      <c r="H12" s="13">
        <f>'[4]Sheet1'!$B11/10000</f>
        <v>22.060071425327006</v>
      </c>
      <c r="I12" s="12">
        <f>'[4]Sheet1'!$C11</f>
        <v>-12.799999999999997</v>
      </c>
      <c r="J12" s="70">
        <f t="shared" si="2"/>
        <v>12</v>
      </c>
      <c r="K12" s="13">
        <f>'[1]Sheet1'!$B17/10000</f>
        <v>7.7887</v>
      </c>
      <c r="L12" s="12">
        <f>'[1]Sheet1'!$C17</f>
        <v>62.63729379828774</v>
      </c>
      <c r="M12" s="70">
        <f t="shared" si="3"/>
        <v>1</v>
      </c>
      <c r="N12" s="13">
        <f>'[1]Sheet1'!$D17/10000</f>
        <v>6.0195</v>
      </c>
      <c r="O12" s="12">
        <f>'[1]Sheet1'!$E17</f>
        <v>85.37509238728751</v>
      </c>
      <c r="P12" s="102">
        <f t="shared" si="4"/>
        <v>1</v>
      </c>
      <c r="Q12" s="92">
        <f>'[12]Sheet1'!$E13</f>
        <v>9682.340996050812</v>
      </c>
      <c r="R12" s="93">
        <v>0.7</v>
      </c>
      <c r="S12" s="92">
        <f t="shared" si="0"/>
        <v>9</v>
      </c>
      <c r="T12" s="92">
        <f>'[12]Sheet1'!$H13</f>
        <v>6632.021604408161</v>
      </c>
      <c r="U12" s="93">
        <v>1.7</v>
      </c>
      <c r="V12" s="92">
        <f t="shared" si="7"/>
        <v>8</v>
      </c>
      <c r="W12" s="78">
        <v>50</v>
      </c>
      <c r="X12" s="78"/>
      <c r="Y12" s="78"/>
    </row>
    <row r="13" spans="1:25" s="5" customFormat="1" ht="37.5" customHeight="1">
      <c r="A13" s="82" t="s">
        <v>87</v>
      </c>
      <c r="B13" s="12">
        <f>'[3]Sheet1'!$G13</f>
        <v>-2.9</v>
      </c>
      <c r="C13" s="70">
        <f t="shared" si="1"/>
        <v>9</v>
      </c>
      <c r="D13" s="12">
        <f>'[10]1-3月'!$D15</f>
        <v>13.5</v>
      </c>
      <c r="E13" s="70">
        <f t="shared" si="5"/>
        <v>3</v>
      </c>
      <c r="F13" s="12">
        <f>'[11]T105817_1'!$E13</f>
        <v>75.7</v>
      </c>
      <c r="G13" s="97">
        <f t="shared" si="6"/>
        <v>4</v>
      </c>
      <c r="H13" s="13">
        <f>'[4]Sheet1'!$B12/10000</f>
        <v>29.162534555723152</v>
      </c>
      <c r="I13" s="12">
        <f>'[4]Sheet1'!$C12</f>
        <v>-10.700000000000003</v>
      </c>
      <c r="J13" s="70">
        <f t="shared" si="2"/>
        <v>1</v>
      </c>
      <c r="K13" s="13">
        <f>'[1]Sheet1'!$B16/10000</f>
        <v>5.2633</v>
      </c>
      <c r="L13" s="12">
        <f>'[1]Sheet1'!$C16</f>
        <v>1.4279657750713</v>
      </c>
      <c r="M13" s="70">
        <f t="shared" si="3"/>
        <v>3</v>
      </c>
      <c r="N13" s="13">
        <f>'[1]Sheet1'!$D16/10000</f>
        <v>2.9352</v>
      </c>
      <c r="O13" s="12">
        <f>'[1]Sheet1'!$E16</f>
        <v>2.3466648070016305</v>
      </c>
      <c r="P13" s="102">
        <f t="shared" si="4"/>
        <v>4</v>
      </c>
      <c r="Q13" s="92">
        <f>'[12]Sheet1'!$E14</f>
        <v>6782.339981288825</v>
      </c>
      <c r="R13" s="93">
        <v>1.2</v>
      </c>
      <c r="S13" s="92">
        <f t="shared" si="0"/>
        <v>1</v>
      </c>
      <c r="T13" s="92">
        <f>'[12]Sheet1'!$H14</f>
        <v>4072.1340461535187</v>
      </c>
      <c r="U13" s="93">
        <v>2.4</v>
      </c>
      <c r="V13" s="92">
        <f t="shared" si="7"/>
        <v>3</v>
      </c>
      <c r="W13" s="78">
        <v>50</v>
      </c>
      <c r="X13" s="78"/>
      <c r="Y13" s="78"/>
    </row>
    <row r="14" spans="1:25" s="5" customFormat="1" ht="37.5" customHeight="1">
      <c r="A14" s="82" t="s">
        <v>88</v>
      </c>
      <c r="B14" s="12">
        <f>'[3]Sheet1'!$G14</f>
        <v>0.9</v>
      </c>
      <c r="C14" s="70">
        <f t="shared" si="1"/>
        <v>6</v>
      </c>
      <c r="D14" s="12">
        <f>'[10]1-3月'!$D16</f>
        <v>8</v>
      </c>
      <c r="E14" s="70">
        <f t="shared" si="5"/>
        <v>5</v>
      </c>
      <c r="F14" s="12">
        <f>'[11]T105817_1'!$E14</f>
        <v>27.2</v>
      </c>
      <c r="G14" s="97">
        <f t="shared" si="6"/>
        <v>5</v>
      </c>
      <c r="H14" s="13">
        <f>'[4]Sheet1'!$B13/10000</f>
        <v>21.867201006855456</v>
      </c>
      <c r="I14" s="12">
        <f>'[4]Sheet1'!$C13</f>
        <v>-11.200000000000003</v>
      </c>
      <c r="J14" s="70">
        <f t="shared" si="2"/>
        <v>5</v>
      </c>
      <c r="K14" s="13">
        <f>'[1]Sheet1'!$B15/10000</f>
        <v>2.4786</v>
      </c>
      <c r="L14" s="12">
        <f>'[1]Sheet1'!$C15</f>
        <v>-55.80163697640828</v>
      </c>
      <c r="M14" s="70">
        <f t="shared" si="3"/>
        <v>13</v>
      </c>
      <c r="N14" s="13">
        <f>'[1]Sheet1'!$D15/10000</f>
        <v>1.5382</v>
      </c>
      <c r="O14" s="12">
        <f>'[1]Sheet1'!$E15</f>
        <v>-53.88121008604923</v>
      </c>
      <c r="P14" s="102">
        <f t="shared" si="4"/>
        <v>13</v>
      </c>
      <c r="Q14" s="92">
        <f>'[12]Sheet1'!$E15</f>
        <v>9853.571566296403</v>
      </c>
      <c r="R14" s="93">
        <v>1.2</v>
      </c>
      <c r="S14" s="92">
        <f t="shared" si="0"/>
        <v>1</v>
      </c>
      <c r="T14" s="92">
        <f>'[12]Sheet1'!$H15</f>
        <v>6438.069453057375</v>
      </c>
      <c r="U14" s="93">
        <v>2.5</v>
      </c>
      <c r="V14" s="92">
        <f t="shared" si="7"/>
        <v>2</v>
      </c>
      <c r="W14" s="78">
        <v>50</v>
      </c>
      <c r="X14" s="78">
        <v>3</v>
      </c>
      <c r="Y14" s="78"/>
    </row>
    <row r="15" spans="1:25" s="5" customFormat="1" ht="37.5" customHeight="1">
      <c r="A15" s="82" t="s">
        <v>89</v>
      </c>
      <c r="B15" s="12">
        <f>'[3]Sheet1'!$G15</f>
        <v>0.2</v>
      </c>
      <c r="C15" s="70">
        <f t="shared" si="1"/>
        <v>7</v>
      </c>
      <c r="D15" s="12">
        <f>'[10]1-3月'!$D17</f>
        <v>8</v>
      </c>
      <c r="E15" s="70">
        <f t="shared" si="5"/>
        <v>5</v>
      </c>
      <c r="F15" s="12">
        <f>'[11]T105817_1'!$E15</f>
        <v>5</v>
      </c>
      <c r="G15" s="97">
        <f t="shared" si="6"/>
        <v>9</v>
      </c>
      <c r="H15" s="13">
        <f>'[4]Sheet1'!$B14/10000</f>
        <v>19.0416434637496</v>
      </c>
      <c r="I15" s="12">
        <f>'[4]Sheet1'!$C14</f>
        <v>-11.400000000000006</v>
      </c>
      <c r="J15" s="70">
        <f t="shared" si="2"/>
        <v>7</v>
      </c>
      <c r="K15" s="13">
        <f>'[1]Sheet1'!$B18/10000</f>
        <v>3.2586</v>
      </c>
      <c r="L15" s="12">
        <f>'[1]Sheet1'!$C18</f>
        <v>-13.679470198675489</v>
      </c>
      <c r="M15" s="70">
        <f t="shared" si="3"/>
        <v>7</v>
      </c>
      <c r="N15" s="13">
        <f>'[1]Sheet1'!$D18/10000</f>
        <v>1.9229</v>
      </c>
      <c r="O15" s="12">
        <f>'[1]Sheet1'!$E18</f>
        <v>-26.300256793530338</v>
      </c>
      <c r="P15" s="102">
        <f t="shared" si="4"/>
        <v>10</v>
      </c>
      <c r="Q15" s="92">
        <f>'[12]Sheet1'!$E16</f>
        <v>8638.168983370759</v>
      </c>
      <c r="R15" s="93">
        <v>0.9</v>
      </c>
      <c r="S15" s="92">
        <f t="shared" si="0"/>
        <v>7</v>
      </c>
      <c r="T15" s="92">
        <f>'[12]Sheet1'!$H16</f>
        <v>5463.458111062471</v>
      </c>
      <c r="U15" s="93">
        <v>2.7</v>
      </c>
      <c r="V15" s="92">
        <f t="shared" si="7"/>
        <v>1</v>
      </c>
      <c r="W15" s="78">
        <v>49</v>
      </c>
      <c r="X15" s="78"/>
      <c r="Y15" s="78"/>
    </row>
    <row r="16" spans="1:25" s="5" customFormat="1" ht="37.5" customHeight="1">
      <c r="A16" s="82" t="s">
        <v>197</v>
      </c>
      <c r="B16" s="12">
        <f>'[3]Sheet1'!$G16</f>
        <v>1.5</v>
      </c>
      <c r="C16" s="70">
        <f t="shared" si="1"/>
        <v>4</v>
      </c>
      <c r="D16" s="12">
        <f>'[10]1-3月'!$D8</f>
        <v>3.6</v>
      </c>
      <c r="E16" s="70">
        <f t="shared" si="5"/>
        <v>8</v>
      </c>
      <c r="F16" s="12">
        <f>'[11]T105817_1'!$E16</f>
        <v>-11.1</v>
      </c>
      <c r="G16" s="97">
        <f t="shared" si="6"/>
        <v>10</v>
      </c>
      <c r="H16" s="13">
        <f>'[4]Sheet1'!$B15/10000</f>
        <v>28.467862022930973</v>
      </c>
      <c r="I16" s="12">
        <f>'[4]Sheet1'!$C15</f>
        <v>-11</v>
      </c>
      <c r="J16" s="70">
        <f t="shared" si="2"/>
        <v>3</v>
      </c>
      <c r="K16" s="13">
        <f>'[1]Sheet1'!$B8/10000</f>
        <v>8.7384</v>
      </c>
      <c r="L16" s="12">
        <f>'[1]Sheet1'!$C8</f>
        <v>-14.854475830418295</v>
      </c>
      <c r="M16" s="70">
        <f t="shared" si="3"/>
        <v>8</v>
      </c>
      <c r="N16" s="13">
        <f>'[1]Sheet1'!$D8/10000</f>
        <v>2.0483</v>
      </c>
      <c r="O16" s="12">
        <f>'[1]Sheet1'!$E8</f>
        <v>-40.60143834821947</v>
      </c>
      <c r="P16" s="102">
        <f t="shared" si="4"/>
        <v>12</v>
      </c>
      <c r="Q16" s="92" t="s">
        <v>21</v>
      </c>
      <c r="R16" s="92" t="s">
        <v>21</v>
      </c>
      <c r="S16" s="92" t="s">
        <v>21</v>
      </c>
      <c r="T16" s="92" t="s">
        <v>21</v>
      </c>
      <c r="U16" s="92" t="s">
        <v>21</v>
      </c>
      <c r="V16" s="92" t="s">
        <v>21</v>
      </c>
      <c r="W16" s="78">
        <v>42</v>
      </c>
      <c r="X16" s="78"/>
      <c r="Y16" s="78"/>
    </row>
    <row r="17" spans="1:25" s="5" customFormat="1" ht="37.5" customHeight="1">
      <c r="A17" s="82" t="s">
        <v>198</v>
      </c>
      <c r="B17" s="12">
        <f>'[3]Sheet1'!$G17</f>
        <v>6.1</v>
      </c>
      <c r="C17" s="70">
        <f t="shared" si="1"/>
        <v>1</v>
      </c>
      <c r="D17" s="12">
        <f>'[10]1-3月'!$D9</f>
        <v>7.2</v>
      </c>
      <c r="E17" s="70">
        <f t="shared" si="5"/>
        <v>7</v>
      </c>
      <c r="F17" s="12">
        <f>'[11]T105817_1'!$E17</f>
        <v>297.1</v>
      </c>
      <c r="G17" s="97">
        <f t="shared" si="6"/>
        <v>1</v>
      </c>
      <c r="H17" s="13">
        <f>'[4]Sheet1'!$B16/10000</f>
        <v>8.426287873137248</v>
      </c>
      <c r="I17" s="12">
        <f>'[4]Sheet1'!$C16</f>
        <v>-11.599999999999994</v>
      </c>
      <c r="J17" s="70">
        <f t="shared" si="2"/>
        <v>8</v>
      </c>
      <c r="K17" s="13">
        <f>'[1]Sheet1'!$B9/10000</f>
        <v>1.0635</v>
      </c>
      <c r="L17" s="12">
        <f>'[1]Sheet1'!$C9</f>
        <v>-26.801569275242628</v>
      </c>
      <c r="M17" s="70">
        <f t="shared" si="3"/>
        <v>11</v>
      </c>
      <c r="N17" s="13">
        <f>'[1]Sheet1'!$D9/10000</f>
        <v>0.3389</v>
      </c>
      <c r="O17" s="12">
        <f>'[1]Sheet1'!$E9</f>
        <v>-29.586536463744025</v>
      </c>
      <c r="P17" s="102">
        <f t="shared" si="4"/>
        <v>11</v>
      </c>
      <c r="Q17" s="92" t="s">
        <v>21</v>
      </c>
      <c r="R17" s="92" t="s">
        <v>21</v>
      </c>
      <c r="S17" s="92" t="s">
        <v>21</v>
      </c>
      <c r="T17" s="92" t="s">
        <v>21</v>
      </c>
      <c r="U17" s="92" t="s">
        <v>21</v>
      </c>
      <c r="V17" s="92" t="s">
        <v>21</v>
      </c>
      <c r="W17" s="78">
        <v>26</v>
      </c>
      <c r="X17" s="78">
        <v>1</v>
      </c>
      <c r="Y17" s="78"/>
    </row>
    <row r="18" spans="1:25" s="5" customFormat="1" ht="37.5" customHeight="1">
      <c r="A18" s="82" t="s">
        <v>90</v>
      </c>
      <c r="B18" s="12">
        <f>'[3]Sheet1'!$G18</f>
        <v>2.1</v>
      </c>
      <c r="C18" s="70">
        <f t="shared" si="1"/>
        <v>3</v>
      </c>
      <c r="D18" s="12">
        <f>'[10]1-3月'!$D10</f>
        <v>3.6</v>
      </c>
      <c r="E18" s="70">
        <f t="shared" si="5"/>
        <v>8</v>
      </c>
      <c r="F18" s="12">
        <f>'[11]T105817_1'!$E19</f>
        <v>27</v>
      </c>
      <c r="G18" s="97">
        <f t="shared" si="6"/>
        <v>6</v>
      </c>
      <c r="H18" s="13">
        <f>'[4]Sheet1'!$B17/10000</f>
        <v>3.716609030025056</v>
      </c>
      <c r="I18" s="12">
        <f>'[4]Sheet1'!$C17</f>
        <v>-11.799999999999997</v>
      </c>
      <c r="J18" s="70">
        <f t="shared" si="2"/>
        <v>10</v>
      </c>
      <c r="K18" s="13">
        <f>'[1]Sheet1'!$B7/10000</f>
        <v>0.6677</v>
      </c>
      <c r="L18" s="12">
        <f>'[1]Sheet1'!$C7</f>
        <v>-22.639323369250377</v>
      </c>
      <c r="M18" s="70">
        <f t="shared" si="3"/>
        <v>9</v>
      </c>
      <c r="N18" s="13">
        <f>'[1]Sheet1'!$D7/10000</f>
        <v>0.4023</v>
      </c>
      <c r="O18" s="12">
        <f>'[1]Sheet1'!$E7</f>
        <v>-24.747474747474755</v>
      </c>
      <c r="P18" s="102">
        <f t="shared" si="4"/>
        <v>9</v>
      </c>
      <c r="Q18" s="92">
        <f>'[12]Sheet1'!$E$10</f>
        <v>10269.210190849835</v>
      </c>
      <c r="R18" s="93">
        <v>1</v>
      </c>
      <c r="S18" s="92">
        <f>RANK(R18,$R$7:$R$18,0)</f>
        <v>4</v>
      </c>
      <c r="T18" s="92">
        <f>'[12]Sheet1'!$H$10</f>
        <v>8518.102353203263</v>
      </c>
      <c r="U18" s="93">
        <v>2.1</v>
      </c>
      <c r="V18" s="92">
        <f>RANK(U18,$U$9:$U$18,0)</f>
        <v>6</v>
      </c>
      <c r="W18" s="78">
        <v>17</v>
      </c>
      <c r="X18" s="78"/>
      <c r="Y18" s="78"/>
    </row>
    <row r="19" spans="1:25" s="5" customFormat="1" ht="37.5" customHeight="1">
      <c r="A19" s="82" t="s">
        <v>216</v>
      </c>
      <c r="B19" s="12">
        <f>'[3]Sheet1'!$G19</f>
        <v>4.3</v>
      </c>
      <c r="C19" s="70">
        <f t="shared" si="1"/>
        <v>2</v>
      </c>
      <c r="D19" s="12">
        <f>'[10]1-3月'!$D11</f>
        <v>15.9</v>
      </c>
      <c r="E19" s="70">
        <f t="shared" si="5"/>
        <v>2</v>
      </c>
      <c r="F19" s="12">
        <f>'[11]T105817_1'!$E18</f>
        <v>86.6</v>
      </c>
      <c r="G19" s="97">
        <f t="shared" si="6"/>
        <v>2</v>
      </c>
      <c r="H19" s="13">
        <f>'[4]Sheet1'!$B18/10000</f>
        <v>5.943144628374878</v>
      </c>
      <c r="I19" s="12">
        <f>'[4]Sheet1'!$C18</f>
        <v>-12.299999999999997</v>
      </c>
      <c r="J19" s="70">
        <f t="shared" si="2"/>
        <v>11</v>
      </c>
      <c r="K19" s="13">
        <f>'[1]Sheet1'!$B10/10000</f>
        <v>3.1641</v>
      </c>
      <c r="L19" s="12">
        <f>'[1]Sheet1'!$C10</f>
        <v>23.38077597972314</v>
      </c>
      <c r="M19" s="70">
        <f t="shared" si="3"/>
        <v>2</v>
      </c>
      <c r="N19" s="13">
        <f>'[1]Sheet1'!$D10/10000</f>
        <v>1.6884</v>
      </c>
      <c r="O19" s="12">
        <f>'[1]Sheet1'!$E10</f>
        <v>3.247110621904241</v>
      </c>
      <c r="P19" s="102">
        <f t="shared" si="4"/>
        <v>3</v>
      </c>
      <c r="Q19" s="92" t="s">
        <v>21</v>
      </c>
      <c r="R19" s="92" t="s">
        <v>21</v>
      </c>
      <c r="S19" s="92" t="s">
        <v>21</v>
      </c>
      <c r="T19" s="92" t="s">
        <v>21</v>
      </c>
      <c r="U19" s="92" t="s">
        <v>21</v>
      </c>
      <c r="V19" s="92" t="s">
        <v>21</v>
      </c>
      <c r="W19" s="78">
        <v>27</v>
      </c>
      <c r="X19" s="78">
        <v>2</v>
      </c>
      <c r="Y19" s="78">
        <v>2</v>
      </c>
    </row>
    <row r="20" spans="1:16" ht="32.25" customHeight="1">
      <c r="A20" s="367" t="s">
        <v>271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</row>
    <row r="21" spans="4:7" ht="15.75">
      <c r="D21" s="10"/>
      <c r="E21" s="10"/>
      <c r="F21" s="10"/>
      <c r="G21" s="10"/>
    </row>
    <row r="22" spans="4:7" ht="15.75">
      <c r="D22" s="10"/>
      <c r="E22" s="10"/>
      <c r="F22" s="10"/>
      <c r="G22" s="10"/>
    </row>
    <row r="23" spans="4:7" ht="15.75">
      <c r="D23" s="10"/>
      <c r="E23" s="10"/>
      <c r="F23" s="10"/>
      <c r="G23" s="10"/>
    </row>
    <row r="24" spans="4:7" ht="15.75">
      <c r="D24" s="10"/>
      <c r="E24" s="10"/>
      <c r="F24" s="10"/>
      <c r="G24" s="10"/>
    </row>
    <row r="25" spans="4:7" ht="15.75">
      <c r="D25" s="10"/>
      <c r="E25" s="10"/>
      <c r="F25" s="10"/>
      <c r="G25" s="10"/>
    </row>
    <row r="26" spans="4:7" ht="15.75">
      <c r="D26" s="10"/>
      <c r="E26" s="10"/>
      <c r="F26" s="10"/>
      <c r="G26" s="10"/>
    </row>
    <row r="27" spans="4:7" ht="15.75">
      <c r="D27" s="10"/>
      <c r="E27" s="10"/>
      <c r="F27" s="10"/>
      <c r="G27" s="10"/>
    </row>
    <row r="28" spans="4:7" ht="15.75">
      <c r="D28" s="10"/>
      <c r="E28" s="10"/>
      <c r="F28" s="10"/>
      <c r="G28" s="10"/>
    </row>
    <row r="29" spans="4:7" ht="15.75">
      <c r="D29" s="10"/>
      <c r="E29" s="10"/>
      <c r="F29" s="10"/>
      <c r="G29" s="10"/>
    </row>
    <row r="30" spans="4:7" ht="15.75">
      <c r="D30" s="10"/>
      <c r="E30" s="10"/>
      <c r="F30" s="10"/>
      <c r="G30" s="10"/>
    </row>
    <row r="31" spans="4:7" ht="15.75">
      <c r="D31" s="10"/>
      <c r="E31" s="10"/>
      <c r="F31" s="10"/>
      <c r="G31" s="10"/>
    </row>
    <row r="32" spans="4:7" ht="15.75">
      <c r="D32" s="10"/>
      <c r="E32" s="10"/>
      <c r="F32" s="10"/>
      <c r="G32" s="10"/>
    </row>
    <row r="33" spans="4:7" ht="15.75">
      <c r="D33" s="10"/>
      <c r="E33" s="10"/>
      <c r="F33" s="10"/>
      <c r="G33" s="10"/>
    </row>
    <row r="34" spans="4:7" ht="15.75">
      <c r="D34" s="10"/>
      <c r="E34" s="10"/>
      <c r="F34" s="10"/>
      <c r="G34" s="10"/>
    </row>
    <row r="35" spans="4:7" ht="15.75">
      <c r="D35" s="10"/>
      <c r="E35" s="10"/>
      <c r="F35" s="10"/>
      <c r="G35" s="10"/>
    </row>
    <row r="36" spans="4:7" ht="15.75">
      <c r="D36" s="10"/>
      <c r="E36" s="10"/>
      <c r="F36" s="10"/>
      <c r="G36" s="10"/>
    </row>
    <row r="37" spans="4:7" ht="15.75">
      <c r="D37" s="10"/>
      <c r="E37" s="10"/>
      <c r="F37" s="10"/>
      <c r="G37" s="10"/>
    </row>
    <row r="38" spans="4:7" ht="15.75">
      <c r="D38" s="10"/>
      <c r="E38" s="10"/>
      <c r="F38" s="10"/>
      <c r="G38" s="10"/>
    </row>
    <row r="39" spans="4:7" ht="15.75">
      <c r="D39" s="10"/>
      <c r="E39" s="10"/>
      <c r="F39" s="10"/>
      <c r="G39" s="10"/>
    </row>
    <row r="40" spans="4:7" ht="15.75">
      <c r="D40" s="10"/>
      <c r="E40" s="10"/>
      <c r="F40" s="10"/>
      <c r="G40" s="10"/>
    </row>
    <row r="41" spans="4:7" ht="15.75">
      <c r="D41" s="10"/>
      <c r="E41" s="10"/>
      <c r="F41" s="10"/>
      <c r="G41" s="10"/>
    </row>
    <row r="42" spans="4:7" ht="15.75">
      <c r="D42" s="10"/>
      <c r="E42" s="10"/>
      <c r="F42" s="10"/>
      <c r="G42" s="10"/>
    </row>
    <row r="43" spans="4:7" ht="15.75">
      <c r="D43" s="10"/>
      <c r="E43" s="10"/>
      <c r="F43" s="10"/>
      <c r="G43" s="10"/>
    </row>
    <row r="44" spans="4:7" ht="15.75">
      <c r="D44" s="10"/>
      <c r="E44" s="10"/>
      <c r="F44" s="10"/>
      <c r="G44" s="10"/>
    </row>
    <row r="45" spans="4:7" ht="15.75">
      <c r="D45" s="10"/>
      <c r="E45" s="10"/>
      <c r="F45" s="10"/>
      <c r="G45" s="10"/>
    </row>
  </sheetData>
  <sheetProtection/>
  <mergeCells count="13">
    <mergeCell ref="A2:Y2"/>
    <mergeCell ref="T3:V4"/>
    <mergeCell ref="N3:P4"/>
    <mergeCell ref="Q3:S4"/>
    <mergeCell ref="A3:A4"/>
    <mergeCell ref="F3:G3"/>
    <mergeCell ref="W3:Y4"/>
    <mergeCell ref="A20:P20"/>
    <mergeCell ref="F4:G4"/>
    <mergeCell ref="B3:C4"/>
    <mergeCell ref="D3:E4"/>
    <mergeCell ref="H3:J4"/>
    <mergeCell ref="K3:M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6" sqref="G16"/>
    </sheetView>
  </sheetViews>
  <sheetFormatPr defaultColWidth="8.00390625" defaultRowHeight="14.25"/>
  <cols>
    <col min="1" max="1" width="26.75390625" style="160" customWidth="1"/>
    <col min="2" max="2" width="16.00390625" style="166" customWidth="1"/>
    <col min="3" max="3" width="14.75390625" style="166" customWidth="1"/>
    <col min="4" max="4" width="16.50390625" style="167" customWidth="1"/>
    <col min="5" max="15" width="9.00390625" style="160" customWidth="1"/>
    <col min="16" max="111" width="8.00390625" style="160" customWidth="1"/>
    <col min="112" max="133" width="9.00390625" style="160" customWidth="1"/>
    <col min="134" max="16384" width="8.00390625" style="160" customWidth="1"/>
  </cols>
  <sheetData>
    <row r="1" spans="1:4" ht="31.5" customHeight="1">
      <c r="A1" s="334" t="s">
        <v>244</v>
      </c>
      <c r="B1" s="334"/>
      <c r="C1" s="334"/>
      <c r="D1" s="334"/>
    </row>
    <row r="2" spans="1:4" ht="17.25" customHeight="1">
      <c r="A2" s="64"/>
      <c r="B2" s="64"/>
      <c r="C2" s="64"/>
      <c r="D2" s="84"/>
    </row>
    <row r="3" spans="1:4" s="3" customFormat="1" ht="36" customHeight="1">
      <c r="A3" s="65" t="s">
        <v>218</v>
      </c>
      <c r="B3" s="66" t="s">
        <v>13</v>
      </c>
      <c r="C3" s="67" t="s">
        <v>14</v>
      </c>
      <c r="D3" s="161" t="s">
        <v>385</v>
      </c>
    </row>
    <row r="4" spans="1:5" s="3" customFormat="1" ht="22.5" customHeight="1">
      <c r="A4" s="71" t="s">
        <v>246</v>
      </c>
      <c r="B4" s="72" t="s">
        <v>15</v>
      </c>
      <c r="C4" s="75">
        <f>8163327/10000</f>
        <v>816.3327</v>
      </c>
      <c r="D4" s="85">
        <v>-3.4</v>
      </c>
      <c r="E4" s="87"/>
    </row>
    <row r="5" spans="1:5" s="3" customFormat="1" ht="22.5" customHeight="1">
      <c r="A5" s="71" t="s">
        <v>16</v>
      </c>
      <c r="B5" s="72" t="s">
        <v>15</v>
      </c>
      <c r="C5" s="75">
        <f>663102.765765148/10000</f>
        <v>66.3102765765148</v>
      </c>
      <c r="D5" s="85">
        <v>-2.9</v>
      </c>
      <c r="E5" s="87"/>
    </row>
    <row r="6" spans="1:5" s="3" customFormat="1" ht="22.5" customHeight="1">
      <c r="A6" s="71" t="s">
        <v>17</v>
      </c>
      <c r="B6" s="72" t="s">
        <v>15</v>
      </c>
      <c r="C6" s="75">
        <f>3140427.08007492/10000</f>
        <v>314.04270800749197</v>
      </c>
      <c r="D6" s="85">
        <v>-3.5</v>
      </c>
      <c r="E6" s="87"/>
    </row>
    <row r="7" spans="1:5" s="3" customFormat="1" ht="22.5" customHeight="1">
      <c r="A7" s="71" t="s">
        <v>18</v>
      </c>
      <c r="B7" s="72" t="s">
        <v>15</v>
      </c>
      <c r="C7" s="75">
        <f>4359797.15415993/10000</f>
        <v>435.979715415993</v>
      </c>
      <c r="D7" s="85">
        <v>-3.4</v>
      </c>
      <c r="E7" s="87"/>
    </row>
    <row r="8" spans="1:5" s="3" customFormat="1" ht="22.5" customHeight="1">
      <c r="A8" s="73" t="s">
        <v>20</v>
      </c>
      <c r="B8" s="72" t="s">
        <v>15</v>
      </c>
      <c r="C8" s="75" t="s">
        <v>21</v>
      </c>
      <c r="D8" s="85">
        <f>'规模工业生产主要分类'!B4</f>
        <v>-2.9</v>
      </c>
      <c r="E8" s="87"/>
    </row>
    <row r="9" spans="1:5" s="3" customFormat="1" ht="31.5" customHeight="1">
      <c r="A9" s="162" t="s">
        <v>248</v>
      </c>
      <c r="B9" s="72" t="s">
        <v>15</v>
      </c>
      <c r="C9" s="75">
        <v>33.83962</v>
      </c>
      <c r="D9" s="85">
        <v>-4.4</v>
      </c>
      <c r="E9" s="87"/>
    </row>
    <row r="10" spans="1:5" s="3" customFormat="1" ht="22.5" customHeight="1">
      <c r="A10" s="74" t="s">
        <v>22</v>
      </c>
      <c r="B10" s="72" t="s">
        <v>15</v>
      </c>
      <c r="C10" s="75" t="s">
        <v>21</v>
      </c>
      <c r="D10" s="309">
        <v>-8.9</v>
      </c>
      <c r="E10" s="87"/>
    </row>
    <row r="11" spans="1:5" s="3" customFormat="1" ht="22.5" customHeight="1">
      <c r="A11" s="74" t="s">
        <v>372</v>
      </c>
      <c r="B11" s="72" t="s">
        <v>15</v>
      </c>
      <c r="C11" s="75" t="s">
        <v>21</v>
      </c>
      <c r="D11" s="85">
        <v>10.3</v>
      </c>
      <c r="E11" s="87"/>
    </row>
    <row r="12" spans="1:5" s="3" customFormat="1" ht="22.5" customHeight="1">
      <c r="A12" s="74" t="s">
        <v>373</v>
      </c>
      <c r="B12" s="72" t="s">
        <v>15</v>
      </c>
      <c r="C12" s="75" t="s">
        <v>21</v>
      </c>
      <c r="D12" s="85">
        <v>9.7</v>
      </c>
      <c r="E12" s="87"/>
    </row>
    <row r="13" spans="1:5" s="3" customFormat="1" ht="22.5" customHeight="1">
      <c r="A13" s="74" t="s">
        <v>368</v>
      </c>
      <c r="B13" s="72" t="s">
        <v>15</v>
      </c>
      <c r="C13" s="75">
        <v>34.3965</v>
      </c>
      <c r="D13" s="85">
        <v>-3.7</v>
      </c>
      <c r="E13" s="87"/>
    </row>
    <row r="14" spans="1:5" s="3" customFormat="1" ht="22.5" customHeight="1">
      <c r="A14" s="74" t="s">
        <v>23</v>
      </c>
      <c r="B14" s="72" t="s">
        <v>24</v>
      </c>
      <c r="C14" s="75">
        <v>59.2337</v>
      </c>
      <c r="D14" s="85">
        <v>-40.3</v>
      </c>
      <c r="E14" s="87"/>
    </row>
    <row r="15" spans="1:5" s="3" customFormat="1" ht="22.5" customHeight="1">
      <c r="A15" s="74" t="s">
        <v>25</v>
      </c>
      <c r="B15" s="72" t="s">
        <v>15</v>
      </c>
      <c r="C15" s="75">
        <f>'商品房建设与销售'!C9</f>
        <v>35.1945</v>
      </c>
      <c r="D15" s="85">
        <f>'商品房建设与销售'!D9</f>
        <v>-43.28</v>
      </c>
      <c r="E15" s="87"/>
    </row>
    <row r="16" spans="1:5" s="3" customFormat="1" ht="22.5" customHeight="1">
      <c r="A16" s="76" t="s">
        <v>26</v>
      </c>
      <c r="B16" s="72" t="s">
        <v>15</v>
      </c>
      <c r="C16" s="75">
        <v>315.8872403169497</v>
      </c>
      <c r="D16" s="85">
        <v>-11.7</v>
      </c>
      <c r="E16" s="87"/>
    </row>
    <row r="17" spans="1:5" s="3" customFormat="1" ht="22.5" customHeight="1">
      <c r="A17" s="74" t="s">
        <v>27</v>
      </c>
      <c r="B17" s="72" t="s">
        <v>15</v>
      </c>
      <c r="C17" s="75">
        <v>94.5649184</v>
      </c>
      <c r="D17" s="85">
        <v>73.8</v>
      </c>
      <c r="E17" s="87"/>
    </row>
    <row r="18" spans="1:5" s="3" customFormat="1" ht="22.5" customHeight="1">
      <c r="A18" s="74" t="s">
        <v>28</v>
      </c>
      <c r="B18" s="72" t="s">
        <v>15</v>
      </c>
      <c r="C18" s="75">
        <v>44.7346777</v>
      </c>
      <c r="D18" s="85">
        <v>76.4</v>
      </c>
      <c r="E18" s="87"/>
    </row>
    <row r="19" spans="1:5" s="3" customFormat="1" ht="22.5" customHeight="1">
      <c r="A19" s="74" t="s">
        <v>29</v>
      </c>
      <c r="B19" s="72" t="s">
        <v>15</v>
      </c>
      <c r="C19" s="75">
        <v>49.8302407</v>
      </c>
      <c r="D19" s="85">
        <v>71.6</v>
      </c>
      <c r="E19" s="87"/>
    </row>
    <row r="20" spans="1:5" s="3" customFormat="1" ht="22.5" customHeight="1">
      <c r="A20" s="74" t="s">
        <v>30</v>
      </c>
      <c r="B20" s="72" t="s">
        <v>15</v>
      </c>
      <c r="C20" s="75">
        <v>183.8481</v>
      </c>
      <c r="D20" s="85">
        <v>9.9</v>
      </c>
      <c r="E20" s="87"/>
    </row>
    <row r="21" spans="1:5" s="3" customFormat="1" ht="22.5" customHeight="1">
      <c r="A21" s="74" t="s">
        <v>213</v>
      </c>
      <c r="B21" s="72" t="s">
        <v>31</v>
      </c>
      <c r="C21" s="75">
        <v>1.4622</v>
      </c>
      <c r="D21" s="85">
        <v>-8.1</v>
      </c>
      <c r="E21" s="87"/>
    </row>
    <row r="22" spans="1:5" s="3" customFormat="1" ht="22.5" customHeight="1">
      <c r="A22" s="73" t="s">
        <v>199</v>
      </c>
      <c r="B22" s="72" t="s">
        <v>15</v>
      </c>
      <c r="C22" s="75">
        <f>'财政金融'!C5</f>
        <v>82.5953</v>
      </c>
      <c r="D22" s="85">
        <f>'财政金融'!D5</f>
        <v>-16.1</v>
      </c>
      <c r="E22" s="87"/>
    </row>
    <row r="23" spans="1:5" s="3" customFormat="1" ht="22.5" customHeight="1">
      <c r="A23" s="73" t="s">
        <v>219</v>
      </c>
      <c r="B23" s="72" t="s">
        <v>15</v>
      </c>
      <c r="C23" s="75">
        <v>38.9987</v>
      </c>
      <c r="D23" s="85">
        <f>'财政金融'!D8</f>
        <v>-17</v>
      </c>
      <c r="E23" s="87"/>
    </row>
    <row r="24" spans="1:5" s="3" customFormat="1" ht="22.5" customHeight="1">
      <c r="A24" s="73" t="s">
        <v>207</v>
      </c>
      <c r="B24" s="72" t="s">
        <v>15</v>
      </c>
      <c r="C24" s="75">
        <f>'财政金融'!C11</f>
        <v>144.6038</v>
      </c>
      <c r="D24" s="85">
        <f>'财政金融'!D11</f>
        <v>0.7</v>
      </c>
      <c r="E24" s="87"/>
    </row>
    <row r="25" spans="1:5" s="3" customFormat="1" ht="22.5" customHeight="1">
      <c r="A25" s="74" t="s">
        <v>32</v>
      </c>
      <c r="B25" s="72" t="s">
        <v>15</v>
      </c>
      <c r="C25" s="75">
        <f>'财政金融'!B13</f>
        <v>2901.3602931396</v>
      </c>
      <c r="D25" s="85">
        <f>'财政金融'!D13</f>
        <v>1.8427420545139341</v>
      </c>
      <c r="E25" s="87"/>
    </row>
    <row r="26" spans="1:5" s="3" customFormat="1" ht="22.5" customHeight="1">
      <c r="A26" s="74" t="s">
        <v>222</v>
      </c>
      <c r="B26" s="72" t="s">
        <v>15</v>
      </c>
      <c r="C26" s="75">
        <f>'财政金融'!B14</f>
        <v>1858.3454652045998</v>
      </c>
      <c r="D26" s="85">
        <f>'财政金融'!D14</f>
        <v>11.1</v>
      </c>
      <c r="E26" s="87"/>
    </row>
    <row r="27" spans="1:5" s="3" customFormat="1" ht="22.5" customHeight="1">
      <c r="A27" s="74" t="s">
        <v>33</v>
      </c>
      <c r="B27" s="72" t="s">
        <v>15</v>
      </c>
      <c r="C27" s="75">
        <f>'财政金融'!B19</f>
        <v>2144.8143088252</v>
      </c>
      <c r="D27" s="85">
        <f>'财政金融'!D19</f>
        <v>21.8</v>
      </c>
      <c r="E27" s="87"/>
    </row>
    <row r="28" spans="1:5" s="3" customFormat="1" ht="22.5" customHeight="1">
      <c r="A28" s="74" t="s">
        <v>34</v>
      </c>
      <c r="B28" s="72" t="s">
        <v>5</v>
      </c>
      <c r="C28" s="163" t="s">
        <v>21</v>
      </c>
      <c r="D28" s="164">
        <f>'人民生活和物价1'!D5</f>
        <v>104.18912809</v>
      </c>
      <c r="E28" s="87"/>
    </row>
    <row r="29" spans="1:5" s="3" customFormat="1" ht="22.5" customHeight="1">
      <c r="A29" s="74" t="s">
        <v>247</v>
      </c>
      <c r="B29" s="72" t="s">
        <v>36</v>
      </c>
      <c r="C29" s="165">
        <f>'[13]Sheet1'!$B$6</f>
        <v>7650</v>
      </c>
      <c r="D29" s="164">
        <f>'[13]Sheet1'!$D$6</f>
        <v>1.4952255728773345</v>
      </c>
      <c r="E29" s="87"/>
    </row>
    <row r="30" spans="1:5" s="3" customFormat="1" ht="22.5" customHeight="1">
      <c r="A30" s="76" t="s">
        <v>35</v>
      </c>
      <c r="B30" s="72" t="s">
        <v>36</v>
      </c>
      <c r="C30" s="88">
        <f>'[13]Sheet1'!$E$6</f>
        <v>9490.421789396547</v>
      </c>
      <c r="D30" s="85">
        <f>'[13]Sheet1'!$G$6</f>
        <v>1</v>
      </c>
      <c r="E30" s="87"/>
    </row>
    <row r="31" spans="1:5" s="3" customFormat="1" ht="22.5" customHeight="1">
      <c r="A31" s="76" t="s">
        <v>37</v>
      </c>
      <c r="B31" s="72" t="s">
        <v>36</v>
      </c>
      <c r="C31" s="88">
        <f>'[13]Sheet1'!$H$6</f>
        <v>5559.386778606389</v>
      </c>
      <c r="D31" s="85">
        <f>'[13]Sheet1'!$J$6</f>
        <v>2.2</v>
      </c>
      <c r="E31" s="87"/>
    </row>
    <row r="32" spans="1:5" s="3" customFormat="1" ht="22.5" customHeight="1">
      <c r="A32" s="73" t="s">
        <v>19</v>
      </c>
      <c r="B32" s="72" t="s">
        <v>220</v>
      </c>
      <c r="C32" s="75">
        <f>'用电量'!B5/10000</f>
        <v>37.2468679</v>
      </c>
      <c r="D32" s="85">
        <f>'用电量'!C5</f>
        <v>-3.2432425009</v>
      </c>
      <c r="E32" s="87"/>
    </row>
    <row r="33" spans="1:5" s="3" customFormat="1" ht="22.5" customHeight="1">
      <c r="A33" s="73" t="s">
        <v>221</v>
      </c>
      <c r="B33" s="72" t="s">
        <v>220</v>
      </c>
      <c r="C33" s="75">
        <f>'用电量'!D5/10000</f>
        <v>18.15649735</v>
      </c>
      <c r="D33" s="85">
        <f>'用电量'!E5</f>
        <v>2.7840512864</v>
      </c>
      <c r="E33" s="8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29.00390625" style="63" customWidth="1"/>
    <col min="2" max="2" width="12.875" style="63" customWidth="1"/>
    <col min="3" max="16384" width="8.875" style="63" customWidth="1"/>
  </cols>
  <sheetData>
    <row r="1" spans="1:2" ht="19.5">
      <c r="A1" s="335" t="s">
        <v>303</v>
      </c>
      <c r="B1" s="335"/>
    </row>
    <row r="2" ht="15.75">
      <c r="A2" s="148"/>
    </row>
    <row r="3" spans="1:3" ht="24" customHeight="1">
      <c r="A3" s="307" t="s">
        <v>386</v>
      </c>
      <c r="B3" s="157" t="s">
        <v>364</v>
      </c>
      <c r="C3" s="148"/>
    </row>
    <row r="4" spans="1:3" ht="24" customHeight="1">
      <c r="A4" s="330" t="s">
        <v>369</v>
      </c>
      <c r="B4" s="152">
        <v>-3.4</v>
      </c>
      <c r="C4" s="148"/>
    </row>
    <row r="5" spans="1:3" ht="24" customHeight="1">
      <c r="A5" s="149" t="s">
        <v>305</v>
      </c>
      <c r="B5" s="152">
        <v>-2.9</v>
      </c>
      <c r="C5" s="148"/>
    </row>
    <row r="6" spans="1:3" ht="24" customHeight="1">
      <c r="A6" s="149" t="s">
        <v>306</v>
      </c>
      <c r="B6" s="152">
        <v>-3.5</v>
      </c>
      <c r="C6" s="148"/>
    </row>
    <row r="7" spans="1:3" ht="24" customHeight="1">
      <c r="A7" s="149" t="s">
        <v>307</v>
      </c>
      <c r="B7" s="152">
        <v>-2.9</v>
      </c>
      <c r="C7" s="148"/>
    </row>
    <row r="8" spans="1:3" ht="24" customHeight="1">
      <c r="A8" s="149" t="s">
        <v>308</v>
      </c>
      <c r="B8" s="152">
        <v>-9.2</v>
      </c>
      <c r="C8" s="148"/>
    </row>
    <row r="9" spans="1:3" ht="24" customHeight="1">
      <c r="A9" s="149" t="s">
        <v>309</v>
      </c>
      <c r="B9" s="152">
        <v>-3.4</v>
      </c>
      <c r="C9" s="148"/>
    </row>
    <row r="10" spans="1:3" ht="24" customHeight="1">
      <c r="A10" s="149" t="s">
        <v>310</v>
      </c>
      <c r="B10" s="152">
        <v>-13.7</v>
      </c>
      <c r="C10" s="148"/>
    </row>
    <row r="11" spans="1:3" ht="24" customHeight="1">
      <c r="A11" s="149" t="s">
        <v>311</v>
      </c>
      <c r="B11" s="152">
        <v>-11.7</v>
      </c>
      <c r="C11" s="148"/>
    </row>
    <row r="12" spans="1:3" ht="24" customHeight="1">
      <c r="A12" s="149" t="s">
        <v>312</v>
      </c>
      <c r="B12" s="152">
        <v>-27.2</v>
      </c>
      <c r="C12" s="148"/>
    </row>
    <row r="13" spans="1:3" ht="24" customHeight="1">
      <c r="A13" s="149" t="s">
        <v>313</v>
      </c>
      <c r="B13" s="152">
        <v>5.3</v>
      </c>
      <c r="C13" s="148"/>
    </row>
    <row r="14" spans="1:3" ht="24" customHeight="1">
      <c r="A14" s="149" t="s">
        <v>314</v>
      </c>
      <c r="B14" s="152">
        <v>-5.8</v>
      </c>
      <c r="C14" s="148"/>
    </row>
    <row r="15" spans="1:3" ht="24" customHeight="1">
      <c r="A15" s="149" t="s">
        <v>315</v>
      </c>
      <c r="B15" s="152">
        <v>1.3</v>
      </c>
      <c r="C15" s="148"/>
    </row>
    <row r="16" spans="1:3" ht="24" customHeight="1">
      <c r="A16" s="149" t="s">
        <v>316</v>
      </c>
      <c r="B16" s="152">
        <v>5.3</v>
      </c>
      <c r="C16" s="14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4" sqref="C4:D4"/>
    </sheetView>
  </sheetViews>
  <sheetFormatPr defaultColWidth="9.00390625" defaultRowHeight="14.25"/>
  <cols>
    <col min="1" max="1" width="23.125" style="63" customWidth="1"/>
    <col min="2" max="2" width="8.875" style="148" customWidth="1"/>
    <col min="3" max="3" width="8.375" style="63" customWidth="1"/>
    <col min="4" max="16384" width="8.875" style="63" customWidth="1"/>
  </cols>
  <sheetData>
    <row r="1" spans="1:4" ht="19.5">
      <c r="A1" s="335" t="s">
        <v>324</v>
      </c>
      <c r="B1" s="335"/>
      <c r="C1" s="335"/>
      <c r="D1" s="335"/>
    </row>
    <row r="3" spans="1:4" ht="24" customHeight="1">
      <c r="A3" s="307" t="s">
        <v>387</v>
      </c>
      <c r="B3" s="150" t="s">
        <v>325</v>
      </c>
      <c r="C3" s="150" t="s">
        <v>326</v>
      </c>
      <c r="D3" s="157" t="s">
        <v>365</v>
      </c>
    </row>
    <row r="4" spans="1:4" ht="24" customHeight="1">
      <c r="A4" s="330" t="s">
        <v>327</v>
      </c>
      <c r="B4" s="150" t="s">
        <v>328</v>
      </c>
      <c r="C4" s="151">
        <v>128.81</v>
      </c>
      <c r="D4" s="152">
        <v>-3.1</v>
      </c>
    </row>
    <row r="5" spans="1:4" ht="24" customHeight="1">
      <c r="A5" s="330" t="s">
        <v>329</v>
      </c>
      <c r="B5" s="150"/>
      <c r="C5" s="151"/>
      <c r="D5" s="152"/>
    </row>
    <row r="6" spans="1:4" ht="24" customHeight="1">
      <c r="A6" s="149" t="s">
        <v>330</v>
      </c>
      <c r="B6" s="150" t="s">
        <v>331</v>
      </c>
      <c r="C6" s="151"/>
      <c r="D6" s="152"/>
    </row>
    <row r="7" spans="1:4" ht="24" customHeight="1">
      <c r="A7" s="149" t="s">
        <v>332</v>
      </c>
      <c r="B7" s="150" t="s">
        <v>331</v>
      </c>
      <c r="C7" s="151">
        <v>28.08</v>
      </c>
      <c r="D7" s="156">
        <v>4.46</v>
      </c>
    </row>
    <row r="8" spans="1:4" ht="24" customHeight="1">
      <c r="A8" s="149" t="s">
        <v>333</v>
      </c>
      <c r="B8" s="150" t="s">
        <v>334</v>
      </c>
      <c r="C8" s="151"/>
      <c r="D8" s="152"/>
    </row>
    <row r="9" spans="1:4" ht="24" customHeight="1">
      <c r="A9" s="149" t="s">
        <v>335</v>
      </c>
      <c r="B9" s="150" t="s">
        <v>331</v>
      </c>
      <c r="C9" s="151"/>
      <c r="D9" s="152"/>
    </row>
    <row r="10" spans="1:4" ht="24" customHeight="1">
      <c r="A10" s="149" t="s">
        <v>336</v>
      </c>
      <c r="B10" s="150"/>
      <c r="C10" s="151"/>
      <c r="D10" s="152"/>
    </row>
    <row r="11" spans="1:4" ht="24" customHeight="1">
      <c r="A11" s="330" t="s">
        <v>337</v>
      </c>
      <c r="B11" s="150"/>
      <c r="C11" s="151"/>
      <c r="D11" s="152"/>
    </row>
    <row r="12" spans="1:4" ht="24" customHeight="1">
      <c r="A12" s="149" t="s">
        <v>330</v>
      </c>
      <c r="B12" s="150" t="s">
        <v>338</v>
      </c>
      <c r="C12" s="151"/>
      <c r="D12" s="152"/>
    </row>
    <row r="13" spans="1:4" ht="24" customHeight="1">
      <c r="A13" s="149" t="s">
        <v>332</v>
      </c>
      <c r="B13" s="150" t="s">
        <v>339</v>
      </c>
      <c r="C13" s="151">
        <v>65.51</v>
      </c>
      <c r="D13" s="152">
        <v>4.15</v>
      </c>
    </row>
    <row r="14" spans="1:4" ht="24" customHeight="1">
      <c r="A14" s="149" t="s">
        <v>333</v>
      </c>
      <c r="B14" s="150" t="s">
        <v>338</v>
      </c>
      <c r="C14" s="151"/>
      <c r="D14" s="152"/>
    </row>
    <row r="15" spans="1:4" ht="24" customHeight="1">
      <c r="A15" s="149" t="s">
        <v>335</v>
      </c>
      <c r="B15" s="150" t="s">
        <v>338</v>
      </c>
      <c r="C15" s="151"/>
      <c r="D15" s="152"/>
    </row>
    <row r="16" spans="1:4" ht="24" customHeight="1">
      <c r="A16" s="149" t="s">
        <v>336</v>
      </c>
      <c r="B16" s="150" t="s">
        <v>338</v>
      </c>
      <c r="C16" s="151">
        <v>0.0184</v>
      </c>
      <c r="D16" s="156">
        <v>64.29</v>
      </c>
    </row>
    <row r="17" spans="1:4" ht="24" customHeight="1">
      <c r="A17" s="149" t="s">
        <v>340</v>
      </c>
      <c r="B17" s="150" t="s">
        <v>338</v>
      </c>
      <c r="C17" s="151">
        <v>0.22</v>
      </c>
      <c r="D17" s="156">
        <v>-37.24</v>
      </c>
    </row>
    <row r="18" spans="1:4" ht="24" customHeight="1">
      <c r="A18" s="149" t="s">
        <v>341</v>
      </c>
      <c r="B18" s="150" t="s">
        <v>342</v>
      </c>
      <c r="C18" s="151">
        <v>108.79</v>
      </c>
      <c r="D18" s="152">
        <v>-37.3</v>
      </c>
    </row>
    <row r="19" spans="1:4" ht="24" customHeight="1">
      <c r="A19" s="149" t="s">
        <v>343</v>
      </c>
      <c r="B19" s="150" t="s">
        <v>342</v>
      </c>
      <c r="C19" s="151">
        <v>3.23</v>
      </c>
      <c r="D19" s="152">
        <v>2.2</v>
      </c>
    </row>
    <row r="20" spans="1:4" ht="24" customHeight="1">
      <c r="A20" s="149" t="s">
        <v>344</v>
      </c>
      <c r="B20" s="150" t="s">
        <v>342</v>
      </c>
      <c r="C20" s="151">
        <v>16.28</v>
      </c>
      <c r="D20" s="152">
        <v>6.6</v>
      </c>
    </row>
    <row r="21" spans="1:4" ht="24" customHeight="1">
      <c r="A21" s="149" t="s">
        <v>345</v>
      </c>
      <c r="B21" s="154" t="s">
        <v>346</v>
      </c>
      <c r="C21" s="151">
        <v>739.41</v>
      </c>
      <c r="D21" s="152">
        <v>-13.9</v>
      </c>
    </row>
    <row r="22" spans="1:4" ht="24" customHeight="1">
      <c r="A22" s="153" t="s">
        <v>347</v>
      </c>
      <c r="B22" s="150" t="s">
        <v>338</v>
      </c>
      <c r="C22" s="151">
        <v>10.33</v>
      </c>
      <c r="D22" s="152">
        <v>-8.3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21" sqref="C21"/>
    </sheetView>
  </sheetViews>
  <sheetFormatPr defaultColWidth="8.00390625" defaultRowHeight="14.25"/>
  <cols>
    <col min="1" max="1" width="39.75390625" style="168" customWidth="1"/>
    <col min="2" max="2" width="15.875" style="168" customWidth="1"/>
    <col min="3" max="3" width="10.125" style="168" customWidth="1"/>
    <col min="4" max="4" width="6.875" style="171" customWidth="1"/>
    <col min="5" max="16384" width="8.00390625" style="168" customWidth="1"/>
  </cols>
  <sheetData>
    <row r="1" spans="1:4" ht="24.75">
      <c r="A1" s="336" t="s">
        <v>38</v>
      </c>
      <c r="B1" s="336"/>
      <c r="C1" s="49"/>
      <c r="D1" s="49"/>
    </row>
    <row r="2" spans="1:4" ht="15.75">
      <c r="A2" s="169"/>
      <c r="B2" s="169"/>
      <c r="D2" s="168"/>
    </row>
    <row r="3" spans="1:2" ht="24" customHeight="1">
      <c r="A3" s="2" t="s">
        <v>266</v>
      </c>
      <c r="B3" s="170" t="s">
        <v>374</v>
      </c>
    </row>
    <row r="4" spans="1:2" ht="24" customHeight="1">
      <c r="A4" s="172" t="s">
        <v>39</v>
      </c>
      <c r="B4" s="173">
        <f>'[3]Sheet1'!$G$22</f>
        <v>-2.9</v>
      </c>
    </row>
    <row r="5" spans="1:2" ht="24" customHeight="1">
      <c r="A5" s="174" t="s">
        <v>40</v>
      </c>
      <c r="B5" s="175">
        <f>'[3]Sheet1'!G23</f>
        <v>-6.8</v>
      </c>
    </row>
    <row r="6" spans="1:2" ht="24" customHeight="1">
      <c r="A6" s="174" t="s">
        <v>41</v>
      </c>
      <c r="B6" s="175">
        <f>'[3]Sheet1'!G24</f>
        <v>-2.7</v>
      </c>
    </row>
    <row r="7" spans="1:2" ht="24" customHeight="1">
      <c r="A7" s="174" t="s">
        <v>42</v>
      </c>
      <c r="B7" s="175">
        <f>'[3]Sheet1'!G25</f>
        <v>-6.415420881448981</v>
      </c>
    </row>
    <row r="8" spans="1:2" ht="24" customHeight="1">
      <c r="A8" s="174" t="s">
        <v>43</v>
      </c>
      <c r="B8" s="175">
        <f>'[3]Sheet1'!G26</f>
        <v>-1.2056470742200958</v>
      </c>
    </row>
    <row r="9" spans="1:2" ht="24" customHeight="1">
      <c r="A9" s="174" t="s">
        <v>44</v>
      </c>
      <c r="B9" s="175">
        <f>'[3]Sheet1'!G27</f>
        <v>-4.740903710961135</v>
      </c>
    </row>
    <row r="10" spans="1:2" ht="24" customHeight="1">
      <c r="A10" s="174" t="s">
        <v>45</v>
      </c>
      <c r="B10" s="175">
        <f>'[3]Sheet1'!G28</f>
        <v>-1.3027015901416519</v>
      </c>
    </row>
    <row r="11" spans="1:2" ht="24" customHeight="1">
      <c r="A11" s="174" t="s">
        <v>46</v>
      </c>
      <c r="B11" s="175">
        <f>'[3]Sheet1'!G29</f>
        <v>-7.933790553810923</v>
      </c>
    </row>
    <row r="12" spans="1:2" ht="24" customHeight="1">
      <c r="A12" s="174" t="s">
        <v>47</v>
      </c>
      <c r="B12" s="175">
        <f>'[3]Sheet1'!G30</f>
        <v>-1</v>
      </c>
    </row>
    <row r="13" spans="1:2" ht="24" customHeight="1">
      <c r="A13" s="174" t="s">
        <v>48</v>
      </c>
      <c r="B13" s="175">
        <f>'[3]Sheet1'!G31</f>
        <v>-7.040197396150845</v>
      </c>
    </row>
    <row r="14" spans="1:2" ht="24" customHeight="1">
      <c r="A14" s="174" t="s">
        <v>49</v>
      </c>
      <c r="B14" s="175">
        <f>'[3]Sheet1'!G32</f>
        <v>-1.9</v>
      </c>
    </row>
    <row r="15" spans="1:2" ht="24" customHeight="1">
      <c r="A15" s="174" t="s">
        <v>50</v>
      </c>
      <c r="B15" s="175">
        <f>'[3]Sheet1'!G33</f>
        <v>-1.2</v>
      </c>
    </row>
    <row r="16" spans="1:2" ht="24" customHeight="1">
      <c r="A16" s="176" t="s">
        <v>51</v>
      </c>
      <c r="B16" s="188">
        <f>'[3]Sheet1'!G34</f>
        <v>0.3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6384"/>
    </sheetView>
  </sheetViews>
  <sheetFormatPr defaultColWidth="8.00390625" defaultRowHeight="14.25"/>
  <cols>
    <col min="1" max="1" width="34.50390625" style="189" customWidth="1"/>
    <col min="2" max="2" width="13.50390625" style="168" customWidth="1"/>
    <col min="3" max="16384" width="8.00390625" style="168" customWidth="1"/>
  </cols>
  <sheetData>
    <row r="1" spans="1:2" s="177" customFormat="1" ht="24.75">
      <c r="A1" s="337" t="s">
        <v>52</v>
      </c>
      <c r="B1" s="337"/>
    </row>
    <row r="2" spans="1:2" s="177" customFormat="1" ht="19.5">
      <c r="A2" s="178"/>
      <c r="B2" s="179"/>
    </row>
    <row r="3" spans="1:2" s="182" customFormat="1" ht="29.25" customHeight="1">
      <c r="A3" s="180" t="s">
        <v>266</v>
      </c>
      <c r="B3" s="181" t="s">
        <v>53</v>
      </c>
    </row>
    <row r="4" spans="1:2" s="183" customFormat="1" ht="29.25" customHeight="1">
      <c r="A4" s="180" t="s">
        <v>54</v>
      </c>
      <c r="B4" s="175">
        <f>'[3]Sheet1'!G38</f>
        <v>-2.6</v>
      </c>
    </row>
    <row r="5" spans="1:2" s="47" customFormat="1" ht="29.25" customHeight="1">
      <c r="A5" s="184" t="s">
        <v>55</v>
      </c>
      <c r="B5" s="175">
        <f>'[3]Sheet1'!G39</f>
        <v>-5.7</v>
      </c>
    </row>
    <row r="6" spans="1:2" s="47" customFormat="1" ht="29.25" customHeight="1">
      <c r="A6" s="184" t="s">
        <v>56</v>
      </c>
      <c r="B6" s="175">
        <f>'[3]Sheet1'!G40</f>
        <v>-7.4</v>
      </c>
    </row>
    <row r="7" spans="1:2" s="47" customFormat="1" ht="29.25" customHeight="1">
      <c r="A7" s="184" t="s">
        <v>57</v>
      </c>
      <c r="B7" s="175">
        <f>'[3]Sheet1'!G41</f>
        <v>-9.5</v>
      </c>
    </row>
    <row r="8" spans="1:2" s="47" customFormat="1" ht="29.25" customHeight="1">
      <c r="A8" s="184" t="s">
        <v>58</v>
      </c>
      <c r="B8" s="175">
        <f>'[3]Sheet1'!G42</f>
        <v>-1.2</v>
      </c>
    </row>
    <row r="9" spans="1:2" s="47" customFormat="1" ht="29.25" customHeight="1">
      <c r="A9" s="184" t="s">
        <v>59</v>
      </c>
      <c r="B9" s="175">
        <f>'[3]Sheet1'!G43</f>
        <v>4.5</v>
      </c>
    </row>
    <row r="10" spans="1:2" s="186" customFormat="1" ht="29.25" customHeight="1">
      <c r="A10" s="185" t="s">
        <v>60</v>
      </c>
      <c r="B10" s="175">
        <f>'[3]Sheet1'!G44</f>
        <v>-7.9</v>
      </c>
    </row>
    <row r="11" spans="1:2" s="186" customFormat="1" ht="29.25" customHeight="1">
      <c r="A11" s="185" t="s">
        <v>61</v>
      </c>
      <c r="B11" s="175">
        <f>'[3]Sheet1'!G45</f>
        <v>-2.4</v>
      </c>
    </row>
    <row r="12" spans="1:2" s="186" customFormat="1" ht="29.25" customHeight="1">
      <c r="A12" s="185" t="s">
        <v>62</v>
      </c>
      <c r="B12" s="175">
        <f>'[3]Sheet1'!G46</f>
        <v>3.8</v>
      </c>
    </row>
    <row r="13" spans="1:2" s="186" customFormat="1" ht="29.25" customHeight="1">
      <c r="A13" s="185" t="s">
        <v>63</v>
      </c>
      <c r="B13" s="175">
        <f>'[3]Sheet1'!G47</f>
        <v>-1.9</v>
      </c>
    </row>
    <row r="14" spans="1:2" s="186" customFormat="1" ht="29.25" customHeight="1">
      <c r="A14" s="187" t="s">
        <v>217</v>
      </c>
      <c r="B14" s="188">
        <f>'[3]Sheet1'!G48</f>
        <v>-0.4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4" sqref="F14"/>
    </sheetView>
  </sheetViews>
  <sheetFormatPr defaultColWidth="8.00390625" defaultRowHeight="14.25"/>
  <cols>
    <col min="1" max="1" width="40.50390625" style="198" customWidth="1"/>
    <col min="2" max="2" width="15.50390625" style="168" customWidth="1"/>
    <col min="3" max="16384" width="8.00390625" style="168" customWidth="1"/>
  </cols>
  <sheetData>
    <row r="1" spans="1:2" ht="24.75">
      <c r="A1" s="338" t="s">
        <v>64</v>
      </c>
      <c r="B1" s="338"/>
    </row>
    <row r="2" spans="1:2" ht="19.5">
      <c r="A2" s="190"/>
      <c r="B2" s="191"/>
    </row>
    <row r="3" spans="1:2" s="47" customFormat="1" ht="30.75" customHeight="1">
      <c r="A3" s="2" t="s">
        <v>266</v>
      </c>
      <c r="B3" s="192" t="s">
        <v>53</v>
      </c>
    </row>
    <row r="4" spans="1:3" ht="33.75" customHeight="1">
      <c r="A4" s="193" t="s">
        <v>65</v>
      </c>
      <c r="B4" s="173">
        <f>'[3]Sheet1'!G52</f>
        <v>-3.1</v>
      </c>
      <c r="C4" s="194"/>
    </row>
    <row r="5" spans="1:3" ht="33.75" customHeight="1">
      <c r="A5" s="195" t="s">
        <v>66</v>
      </c>
      <c r="B5" s="196">
        <f>'[3]Sheet1'!G53</f>
        <v>1.9</v>
      </c>
      <c r="C5" s="194"/>
    </row>
    <row r="6" spans="1:3" ht="33.75" customHeight="1">
      <c r="A6" s="195" t="s">
        <v>67</v>
      </c>
      <c r="B6" s="196">
        <f>'[3]Sheet1'!G54</f>
        <v>-8.1</v>
      </c>
      <c r="C6" s="194"/>
    </row>
    <row r="7" spans="1:3" ht="33.75" customHeight="1">
      <c r="A7" s="195" t="s">
        <v>68</v>
      </c>
      <c r="B7" s="196">
        <f>'[3]Sheet1'!G55</f>
        <v>4.1</v>
      </c>
      <c r="C7" s="194"/>
    </row>
    <row r="8" spans="1:3" ht="33.75" customHeight="1">
      <c r="A8" s="195" t="s">
        <v>202</v>
      </c>
      <c r="B8" s="196">
        <f>'[3]Sheet1'!G56</f>
        <v>2.1</v>
      </c>
      <c r="C8" s="194"/>
    </row>
    <row r="9" spans="1:3" ht="33.75" customHeight="1">
      <c r="A9" s="195" t="s">
        <v>69</v>
      </c>
      <c r="B9" s="196">
        <f>'[3]Sheet1'!G57</f>
        <v>-0.9</v>
      </c>
      <c r="C9" s="194"/>
    </row>
    <row r="10" spans="1:3" ht="33.75" customHeight="1">
      <c r="A10" s="195" t="s">
        <v>70</v>
      </c>
      <c r="B10" s="196">
        <f>'[3]Sheet1'!G58</f>
        <v>-12.1</v>
      </c>
      <c r="C10" s="194"/>
    </row>
    <row r="11" spans="1:3" ht="33.75" customHeight="1">
      <c r="A11" s="195" t="s">
        <v>71</v>
      </c>
      <c r="B11" s="196">
        <f>'[3]Sheet1'!G59</f>
        <v>-5.6</v>
      </c>
      <c r="C11" s="194"/>
    </row>
    <row r="12" spans="1:3" ht="33.75" customHeight="1">
      <c r="A12" s="195" t="s">
        <v>72</v>
      </c>
      <c r="B12" s="196">
        <f>'[3]Sheet1'!G60</f>
        <v>-0.8</v>
      </c>
      <c r="C12" s="194"/>
    </row>
    <row r="13" spans="1:3" ht="33.75" customHeight="1">
      <c r="A13" s="195" t="s">
        <v>73</v>
      </c>
      <c r="B13" s="196">
        <f>'[3]Sheet1'!G61</f>
        <v>2.8</v>
      </c>
      <c r="C13" s="194"/>
    </row>
    <row r="14" spans="1:2" ht="33.75" customHeight="1">
      <c r="A14" s="197" t="s">
        <v>74</v>
      </c>
      <c r="B14" s="196">
        <f>'[3]Sheet1'!G62</f>
        <v>-9.6</v>
      </c>
    </row>
    <row r="15" spans="1:2" s="48" customFormat="1" ht="10.5">
      <c r="A15" s="339"/>
      <c r="B15" s="339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5" sqref="E5"/>
    </sheetView>
  </sheetViews>
  <sheetFormatPr defaultColWidth="7.875" defaultRowHeight="14.25"/>
  <cols>
    <col min="1" max="1" width="20.50390625" style="199" customWidth="1"/>
    <col min="2" max="2" width="12.875" style="199" customWidth="1"/>
    <col min="3" max="3" width="11.25390625" style="199" customWidth="1"/>
    <col min="4" max="4" width="15.125" style="199" customWidth="1"/>
    <col min="5" max="5" width="9.75390625" style="199" customWidth="1"/>
    <col min="6" max="6" width="9.75390625" style="199" bestFit="1" customWidth="1"/>
    <col min="7" max="16384" width="7.875" style="199" customWidth="1"/>
  </cols>
  <sheetData>
    <row r="1" spans="1:6" ht="25.5" customHeight="1">
      <c r="A1" s="340" t="s">
        <v>75</v>
      </c>
      <c r="B1" s="340"/>
      <c r="C1" s="340"/>
      <c r="D1" s="340"/>
      <c r="E1" s="340"/>
      <c r="F1" s="340"/>
    </row>
    <row r="2" spans="1:6" ht="15.75">
      <c r="A2" s="200"/>
      <c r="B2" s="200"/>
      <c r="C2" s="200"/>
      <c r="D2" s="341"/>
      <c r="E2" s="341"/>
      <c r="F2" s="200"/>
    </row>
    <row r="3" spans="1:6" s="38" customFormat="1" ht="28.5" customHeight="1">
      <c r="A3" s="347"/>
      <c r="B3" s="342" t="s">
        <v>19</v>
      </c>
      <c r="C3" s="343"/>
      <c r="D3" s="342" t="s">
        <v>76</v>
      </c>
      <c r="E3" s="343"/>
      <c r="F3" s="40"/>
    </row>
    <row r="4" spans="1:6" s="39" customFormat="1" ht="30" customHeight="1">
      <c r="A4" s="347"/>
      <c r="B4" s="41" t="s">
        <v>77</v>
      </c>
      <c r="C4" s="41" t="s">
        <v>78</v>
      </c>
      <c r="D4" s="41" t="s">
        <v>77</v>
      </c>
      <c r="E4" s="41" t="s">
        <v>78</v>
      </c>
      <c r="F4" s="40"/>
    </row>
    <row r="5" spans="1:7" s="39" customFormat="1" ht="27.75" customHeight="1">
      <c r="A5" s="42" t="s">
        <v>79</v>
      </c>
      <c r="B5" s="201">
        <f>'[6]Sheet1'!$B7</f>
        <v>372468.679</v>
      </c>
      <c r="C5" s="202">
        <f>'[6]Sheet1'!$D7</f>
        <v>-3.2432425009</v>
      </c>
      <c r="D5" s="203">
        <f>'[6]Sheet1'!$E7</f>
        <v>181564.9735</v>
      </c>
      <c r="E5" s="204">
        <f>'[6]Sheet1'!$G7</f>
        <v>2.7840512864</v>
      </c>
      <c r="F5" s="43"/>
      <c r="G5" s="44"/>
    </row>
    <row r="6" spans="1:8" s="38" customFormat="1" ht="27.75" customHeight="1">
      <c r="A6" s="45" t="s">
        <v>80</v>
      </c>
      <c r="B6" s="205">
        <f>'[6]Sheet1'!$B8</f>
        <v>26878.1738</v>
      </c>
      <c r="C6" s="206">
        <f>'[6]Sheet1'!$D8</f>
        <v>83.214505178128</v>
      </c>
      <c r="D6" s="207">
        <f>'[6]Sheet1'!$E8</f>
        <v>26878.1738</v>
      </c>
      <c r="E6" s="208">
        <f>'[6]Sheet1'!$G8</f>
        <v>83.214505178128</v>
      </c>
      <c r="F6" s="43"/>
      <c r="G6" s="44"/>
      <c r="H6" s="39"/>
    </row>
    <row r="7" spans="1:8" s="38" customFormat="1" ht="27.75" customHeight="1">
      <c r="A7" s="45" t="s">
        <v>81</v>
      </c>
      <c r="B7" s="205">
        <f>'[6]Sheet1'!$B9</f>
        <v>159209.6694</v>
      </c>
      <c r="C7" s="206">
        <f>'[6]Sheet1'!$D9</f>
        <v>-10.728745639711</v>
      </c>
      <c r="D7" s="207">
        <f>'[6]Sheet1'!$E9</f>
        <v>101581.1343</v>
      </c>
      <c r="E7" s="208">
        <f>'[6]Sheet1'!$G9</f>
        <v>-4.51029142848797</v>
      </c>
      <c r="F7" s="43"/>
      <c r="G7" s="44"/>
      <c r="H7" s="39"/>
    </row>
    <row r="8" spans="1:8" s="38" customFormat="1" ht="27.75" customHeight="1">
      <c r="A8" s="45" t="s">
        <v>82</v>
      </c>
      <c r="B8" s="205">
        <f>'[6]Sheet1'!$B10</f>
        <v>10990.532</v>
      </c>
      <c r="C8" s="206">
        <f>'[6]Sheet1'!$D10</f>
        <v>8.0819345316768</v>
      </c>
      <c r="D8" s="207">
        <f>'[6]Sheet1'!$E10</f>
        <v>4535.0798</v>
      </c>
      <c r="E8" s="208">
        <f>'[6]Sheet1'!$G10</f>
        <v>-4.2166894212268</v>
      </c>
      <c r="F8" s="43"/>
      <c r="G8" s="44"/>
      <c r="H8" s="39"/>
    </row>
    <row r="9" spans="1:8" s="38" customFormat="1" ht="27.75" customHeight="1">
      <c r="A9" s="45" t="s">
        <v>83</v>
      </c>
      <c r="B9" s="205">
        <f>'[6]Sheet1'!$B11</f>
        <v>7851.976</v>
      </c>
      <c r="C9" s="206">
        <f>'[6]Sheet1'!$D11</f>
        <v>-0.895102218961917</v>
      </c>
      <c r="D9" s="207">
        <f>'[6]Sheet1'!$E11</f>
        <v>1647.4308</v>
      </c>
      <c r="E9" s="208">
        <f>'[6]Sheet1'!$G11</f>
        <v>25.8460532943565</v>
      </c>
      <c r="F9" s="43"/>
      <c r="G9" s="44"/>
      <c r="H9" s="39"/>
    </row>
    <row r="10" spans="1:8" s="38" customFormat="1" ht="27.75" customHeight="1">
      <c r="A10" s="45" t="s">
        <v>84</v>
      </c>
      <c r="B10" s="205">
        <f>'[6]Sheet1'!$B12</f>
        <v>23992.1</v>
      </c>
      <c r="C10" s="206">
        <f>'[6]Sheet1'!$D12</f>
        <v>-4.72983882207943</v>
      </c>
      <c r="D10" s="207">
        <f>'[6]Sheet1'!$E12</f>
        <v>7909.9322</v>
      </c>
      <c r="E10" s="208">
        <f>'[6]Sheet1'!$G12</f>
        <v>-7.67973683807555</v>
      </c>
      <c r="F10" s="43"/>
      <c r="G10" s="44"/>
      <c r="H10" s="39"/>
    </row>
    <row r="11" spans="1:8" s="38" customFormat="1" ht="27.75" customHeight="1">
      <c r="A11" s="45" t="s">
        <v>85</v>
      </c>
      <c r="B11" s="205">
        <f>'[6]Sheet1'!$B13</f>
        <v>19327.36</v>
      </c>
      <c r="C11" s="206">
        <f>'[6]Sheet1'!$D13</f>
        <v>-3.95837952623794</v>
      </c>
      <c r="D11" s="207">
        <f>'[6]Sheet1'!$E13</f>
        <v>3997.7008</v>
      </c>
      <c r="E11" s="208">
        <f>'[6]Sheet1'!$G13</f>
        <v>-0.960028781712968</v>
      </c>
      <c r="F11" s="43"/>
      <c r="G11" s="44"/>
      <c r="H11" s="39"/>
    </row>
    <row r="12" spans="1:8" s="38" customFormat="1" ht="27.75" customHeight="1">
      <c r="A12" s="45" t="s">
        <v>86</v>
      </c>
      <c r="B12" s="205">
        <f>'[6]Sheet1'!$B14</f>
        <v>27036.574</v>
      </c>
      <c r="C12" s="206">
        <f>'[6]Sheet1'!$D14</f>
        <v>-1.91834160627326</v>
      </c>
      <c r="D12" s="207">
        <f>'[6]Sheet1'!$E14</f>
        <v>5000.8215</v>
      </c>
      <c r="E12" s="208">
        <f>'[6]Sheet1'!$G14</f>
        <v>6.33988896111726</v>
      </c>
      <c r="F12" s="43"/>
      <c r="G12" s="44"/>
      <c r="H12" s="39"/>
    </row>
    <row r="13" spans="1:8" s="38" customFormat="1" ht="27.75" customHeight="1">
      <c r="A13" s="45" t="s">
        <v>87</v>
      </c>
      <c r="B13" s="205">
        <f>'[6]Sheet1'!$B15</f>
        <v>43251.7357</v>
      </c>
      <c r="C13" s="206">
        <f>'[6]Sheet1'!$D15</f>
        <v>3.76879123112943</v>
      </c>
      <c r="D13" s="207">
        <f>'[6]Sheet1'!$E15</f>
        <v>13557.4895</v>
      </c>
      <c r="E13" s="208">
        <f>'[6]Sheet1'!$G15</f>
        <v>6.84226597100628</v>
      </c>
      <c r="F13" s="43"/>
      <c r="G13" s="44"/>
      <c r="H13" s="39"/>
    </row>
    <row r="14" spans="1:8" s="38" customFormat="1" ht="27.75" customHeight="1">
      <c r="A14" s="45" t="s">
        <v>88</v>
      </c>
      <c r="B14" s="205">
        <f>'[6]Sheet1'!$B16</f>
        <v>29283.038</v>
      </c>
      <c r="C14" s="206">
        <f>'[6]Sheet1'!$D16</f>
        <v>-2.26495491437455</v>
      </c>
      <c r="D14" s="207">
        <f>'[6]Sheet1'!$E16</f>
        <v>7858.4347</v>
      </c>
      <c r="E14" s="208">
        <f>'[6]Sheet1'!$G16</f>
        <v>1.92003983818151</v>
      </c>
      <c r="F14" s="43"/>
      <c r="G14" s="44"/>
      <c r="H14" s="39"/>
    </row>
    <row r="15" spans="1:8" s="38" customFormat="1" ht="27.75" customHeight="1">
      <c r="A15" s="45" t="s">
        <v>89</v>
      </c>
      <c r="B15" s="205">
        <f>'[6]Sheet1'!$B17</f>
        <v>20642.016</v>
      </c>
      <c r="C15" s="206">
        <f>'[6]Sheet1'!$D17</f>
        <v>-17.4411165478399</v>
      </c>
      <c r="D15" s="207">
        <f>'[6]Sheet1'!$E17</f>
        <v>7618.43</v>
      </c>
      <c r="E15" s="208">
        <f>'[6]Sheet1'!$G17</f>
        <v>-29.5123778132774</v>
      </c>
      <c r="F15" s="43"/>
      <c r="G15" s="44"/>
      <c r="H15" s="39"/>
    </row>
    <row r="16" spans="1:8" s="38" customFormat="1" ht="27.75" customHeight="1">
      <c r="A16" s="46" t="s">
        <v>90</v>
      </c>
      <c r="B16" s="209">
        <f>'[6]Sheet1'!$B18</f>
        <v>4005.5041</v>
      </c>
      <c r="C16" s="210">
        <f>'[6]Sheet1'!$D18</f>
        <v>-7.49779754686857</v>
      </c>
      <c r="D16" s="211">
        <f>'[6]Sheet1'!$E18</f>
        <v>980.3461</v>
      </c>
      <c r="E16" s="212">
        <f>'[6]Sheet1'!$G18</f>
        <v>-5.63222903943748</v>
      </c>
      <c r="F16" s="43"/>
      <c r="G16" s="44"/>
      <c r="H16" s="39"/>
    </row>
    <row r="17" spans="1:6" ht="15.75">
      <c r="A17" s="344" t="s">
        <v>91</v>
      </c>
      <c r="B17" s="345"/>
      <c r="C17" s="345"/>
      <c r="D17" s="346"/>
      <c r="E17" s="346"/>
      <c r="F17" s="346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5" sqref="B25"/>
    </sheetView>
  </sheetViews>
  <sheetFormatPr defaultColWidth="8.00390625" defaultRowHeight="14.25"/>
  <cols>
    <col min="1" max="1" width="37.75390625" style="168" customWidth="1"/>
    <col min="2" max="2" width="15.625" style="168" customWidth="1"/>
    <col min="3" max="3" width="7.625" style="168" bestFit="1" customWidth="1"/>
    <col min="4" max="4" width="6.00390625" style="194" bestFit="1" customWidth="1"/>
    <col min="5" max="16384" width="8.00390625" style="168" customWidth="1"/>
  </cols>
  <sheetData>
    <row r="1" spans="1:4" ht="24.75">
      <c r="A1" s="348" t="s">
        <v>22</v>
      </c>
      <c r="B1" s="348"/>
      <c r="C1" s="35"/>
      <c r="D1" s="35"/>
    </row>
    <row r="3" spans="1:2" ht="17.25">
      <c r="A3" s="26"/>
      <c r="B3" s="213"/>
    </row>
    <row r="4" spans="1:4" ht="24.75" customHeight="1">
      <c r="A4" s="214" t="s">
        <v>375</v>
      </c>
      <c r="B4" s="215" t="s">
        <v>78</v>
      </c>
      <c r="D4" s="168"/>
    </row>
    <row r="5" spans="1:2" s="15" customFormat="1" ht="23.25" customHeight="1">
      <c r="A5" s="216" t="s">
        <v>93</v>
      </c>
      <c r="B5" s="217">
        <f>'[8]T034925_1'!$E6</f>
        <v>-8.9</v>
      </c>
    </row>
    <row r="6" spans="1:2" s="15" customFormat="1" ht="23.25" customHeight="1">
      <c r="A6" s="218" t="s">
        <v>94</v>
      </c>
      <c r="B6" s="217" t="str">
        <f>'[8]T034925_1'!$E7</f>
        <v>  </v>
      </c>
    </row>
    <row r="7" spans="1:2" s="15" customFormat="1" ht="23.25" customHeight="1">
      <c r="A7" s="218" t="s">
        <v>95</v>
      </c>
      <c r="B7" s="217">
        <f>'[8]T034925_1'!$E8</f>
        <v>-27.3</v>
      </c>
    </row>
    <row r="8" spans="1:2" s="15" customFormat="1" ht="23.25" customHeight="1">
      <c r="A8" s="218" t="s">
        <v>96</v>
      </c>
      <c r="B8" s="217">
        <f>'[8]T034925_1'!$E9</f>
        <v>2.6</v>
      </c>
    </row>
    <row r="9" spans="1:2" s="15" customFormat="1" ht="23.25" customHeight="1">
      <c r="A9" s="218" t="s">
        <v>97</v>
      </c>
      <c r="B9" s="217">
        <f>'[8]T034925_1'!$E10</f>
        <v>-4.2</v>
      </c>
    </row>
    <row r="10" spans="1:2" s="15" customFormat="1" ht="23.25" customHeight="1">
      <c r="A10" s="218" t="s">
        <v>98</v>
      </c>
      <c r="B10" s="217" t="str">
        <f>'[8]T034925_1'!$E11</f>
        <v>  </v>
      </c>
    </row>
    <row r="11" spans="1:2" s="15" customFormat="1" ht="23.25" customHeight="1">
      <c r="A11" s="218" t="s">
        <v>99</v>
      </c>
      <c r="B11" s="217">
        <f>'[8]T034925_1'!$E12</f>
        <v>539</v>
      </c>
    </row>
    <row r="12" spans="1:2" s="15" customFormat="1" ht="23.25" customHeight="1">
      <c r="A12" s="218" t="s">
        <v>100</v>
      </c>
      <c r="B12" s="217">
        <f>'[8]T034925_1'!$E13</f>
        <v>-11.4</v>
      </c>
    </row>
    <row r="13" spans="1:2" s="15" customFormat="1" ht="23.25" customHeight="1">
      <c r="A13" s="218" t="s">
        <v>101</v>
      </c>
      <c r="B13" s="217" t="str">
        <f>'[8]T034925_1'!$E14</f>
        <v>  </v>
      </c>
    </row>
    <row r="14" spans="1:2" s="15" customFormat="1" ht="23.25" customHeight="1">
      <c r="A14" s="218" t="s">
        <v>102</v>
      </c>
      <c r="B14" s="217">
        <f>'[8]T034925_1'!$E15</f>
        <v>6.5</v>
      </c>
    </row>
    <row r="15" spans="1:2" s="15" customFormat="1" ht="23.25" customHeight="1">
      <c r="A15" s="218" t="s">
        <v>103</v>
      </c>
      <c r="B15" s="217">
        <f>'[8]T034925_1'!$E16</f>
        <v>0.6</v>
      </c>
    </row>
    <row r="16" spans="1:2" s="15" customFormat="1" ht="23.25" customHeight="1">
      <c r="A16" s="218" t="s">
        <v>104</v>
      </c>
      <c r="B16" s="217">
        <f>'[8]T034925_1'!$E17</f>
        <v>-18.1</v>
      </c>
    </row>
    <row r="17" spans="1:2" s="15" customFormat="1" ht="23.25" customHeight="1">
      <c r="A17" s="218" t="s">
        <v>105</v>
      </c>
      <c r="B17" s="217" t="str">
        <f>'[8]T034925_1'!$E18</f>
        <v>  </v>
      </c>
    </row>
    <row r="18" spans="1:4" s="15" customFormat="1" ht="22.5" customHeight="1">
      <c r="A18" s="218" t="s">
        <v>106</v>
      </c>
      <c r="B18" s="217">
        <f>'[8]T034925_1'!$E19</f>
        <v>18.7</v>
      </c>
      <c r="C18" s="168"/>
      <c r="D18" s="194"/>
    </row>
    <row r="19" spans="1:5" ht="22.5" customHeight="1">
      <c r="A19" s="218" t="s">
        <v>107</v>
      </c>
      <c r="B19" s="217">
        <f>'[8]T034925_1'!$E20</f>
        <v>9.7</v>
      </c>
      <c r="E19" s="15"/>
    </row>
    <row r="20" spans="1:5" ht="22.5" customHeight="1">
      <c r="A20" s="218" t="s">
        <v>108</v>
      </c>
      <c r="B20" s="217">
        <f>'[8]T034925_1'!$E21</f>
        <v>-67.4</v>
      </c>
      <c r="E20" s="15"/>
    </row>
    <row r="21" spans="1:5" ht="22.5" customHeight="1">
      <c r="A21" s="218" t="s">
        <v>109</v>
      </c>
      <c r="B21" s="217">
        <f>'[8]T034925_1'!$E22</f>
        <v>10</v>
      </c>
      <c r="E21" s="15"/>
    </row>
    <row r="22" spans="1:5" ht="22.5" customHeight="1">
      <c r="A22" s="218" t="s">
        <v>110</v>
      </c>
      <c r="B22" s="217">
        <f>'[8]T034925_1'!$E23</f>
        <v>31.6</v>
      </c>
      <c r="E22" s="15"/>
    </row>
    <row r="23" spans="1:5" s="86" customFormat="1" ht="22.5" customHeight="1">
      <c r="A23" s="218" t="s">
        <v>111</v>
      </c>
      <c r="B23" s="217">
        <f>'[8]T034925_1'!$E26</f>
        <v>-14.8</v>
      </c>
      <c r="C23" s="168"/>
      <c r="D23" s="194"/>
      <c r="E23" s="15"/>
    </row>
    <row r="24" spans="1:5" s="86" customFormat="1" ht="22.5" customHeight="1">
      <c r="A24" s="218" t="s">
        <v>112</v>
      </c>
      <c r="B24" s="217">
        <f>'[8]T034925_1'!$E27</f>
        <v>-14.1</v>
      </c>
      <c r="C24" s="168"/>
      <c r="D24" s="194"/>
      <c r="E24" s="15"/>
    </row>
    <row r="25" spans="1:5" s="86" customFormat="1" ht="22.5" customHeight="1">
      <c r="A25" s="218" t="s">
        <v>113</v>
      </c>
      <c r="B25" s="217">
        <f>'[8]T034925_1'!$E28</f>
        <v>-15.2</v>
      </c>
      <c r="C25" s="168"/>
      <c r="D25" s="194"/>
      <c r="E25" s="15"/>
    </row>
    <row r="26" spans="1:5" ht="22.5" customHeight="1">
      <c r="A26" s="218" t="s">
        <v>114</v>
      </c>
      <c r="B26" s="217">
        <f>'[8]T034925_1'!$E29</f>
        <v>-3.7</v>
      </c>
      <c r="E26" s="15"/>
    </row>
    <row r="27" spans="1:5" ht="17.25">
      <c r="A27" s="218" t="s">
        <v>115</v>
      </c>
      <c r="B27" s="217" t="str">
        <f>'[8]T034925_1'!$E30</f>
        <v>  </v>
      </c>
      <c r="E27" s="15"/>
    </row>
    <row r="28" spans="1:5" ht="17.25">
      <c r="A28" s="218" t="s">
        <v>116</v>
      </c>
      <c r="B28" s="217">
        <f>'[8]T034925_1'!$E31</f>
        <v>-2.7</v>
      </c>
      <c r="E28" s="15"/>
    </row>
    <row r="29" spans="1:5" ht="17.25">
      <c r="A29" s="218" t="s">
        <v>117</v>
      </c>
      <c r="B29" s="217">
        <f>'[8]T034925_1'!$E32</f>
        <v>-29.8</v>
      </c>
      <c r="E29" s="15"/>
    </row>
    <row r="30" spans="1:5" ht="17.25">
      <c r="A30" s="218" t="s">
        <v>118</v>
      </c>
      <c r="B30" s="217">
        <f>'[8]T034925_1'!$E33</f>
        <v>-33.9</v>
      </c>
      <c r="E30" s="15"/>
    </row>
    <row r="31" spans="1:5" ht="17.25">
      <c r="A31" s="219" t="s">
        <v>119</v>
      </c>
      <c r="B31" s="220">
        <f>'[8]T034925_1'!$E34</f>
        <v>-9.5</v>
      </c>
      <c r="E31" s="15"/>
    </row>
    <row r="32" ht="17.25">
      <c r="A32" s="219" t="s">
        <v>317</v>
      </c>
    </row>
    <row r="33" spans="1:2" ht="17.25">
      <c r="A33" s="219" t="s">
        <v>370</v>
      </c>
      <c r="B33" s="218"/>
    </row>
    <row r="34" spans="1:2" ht="17.25">
      <c r="A34" s="219" t="s">
        <v>318</v>
      </c>
      <c r="B34" s="221">
        <v>26.3</v>
      </c>
    </row>
    <row r="35" spans="1:2" ht="17.25">
      <c r="A35" s="219" t="s">
        <v>319</v>
      </c>
      <c r="B35" s="221">
        <v>29.3</v>
      </c>
    </row>
    <row r="36" spans="1:2" ht="17.25">
      <c r="A36" s="219" t="s">
        <v>320</v>
      </c>
      <c r="B36" s="221">
        <v>29.4</v>
      </c>
    </row>
    <row r="37" spans="1:2" ht="17.25">
      <c r="A37" s="219" t="s">
        <v>321</v>
      </c>
      <c r="B37" s="221">
        <v>27.4</v>
      </c>
    </row>
    <row r="38" spans="1:2" ht="17.25">
      <c r="A38" s="219" t="s">
        <v>322</v>
      </c>
      <c r="B38" s="221" t="s">
        <v>348</v>
      </c>
    </row>
    <row r="39" spans="1:2" ht="17.25">
      <c r="A39" s="219" t="s">
        <v>371</v>
      </c>
      <c r="B39" s="221">
        <v>62.2</v>
      </c>
    </row>
    <row r="40" spans="1:2" ht="17.25">
      <c r="A40" s="219" t="s">
        <v>323</v>
      </c>
      <c r="B40" s="221">
        <v>23.1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2020-04-20T03:05:52Z</cp:lastPrinted>
  <dcterms:created xsi:type="dcterms:W3CDTF">2003-01-07T10:46:14Z</dcterms:created>
  <dcterms:modified xsi:type="dcterms:W3CDTF">2020-04-24T08:19:22Z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