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入围面试名单" sheetId="1" r:id="rId1"/>
  </sheets>
  <calcPr calcId="125725"/>
</workbook>
</file>

<file path=xl/calcChain.xml><?xml version="1.0" encoding="utf-8"?>
<calcChain xmlns="http://schemas.openxmlformats.org/spreadsheetml/2006/main">
  <c r="H22" i="1"/>
  <c r="E22"/>
  <c r="D22"/>
  <c r="C22"/>
  <c r="H21"/>
  <c r="E21"/>
  <c r="D21"/>
  <c r="C21"/>
  <c r="H20"/>
  <c r="E20"/>
  <c r="D20"/>
  <c r="C20"/>
  <c r="H19"/>
  <c r="E19"/>
  <c r="D19"/>
  <c r="C19"/>
  <c r="H18"/>
  <c r="E18"/>
  <c r="D18"/>
  <c r="C18"/>
  <c r="H17"/>
  <c r="E17"/>
  <c r="D17"/>
  <c r="C17"/>
  <c r="H16"/>
  <c r="E16"/>
  <c r="D16"/>
  <c r="C16"/>
  <c r="H15"/>
  <c r="E15"/>
  <c r="D15"/>
  <c r="C15"/>
  <c r="H14"/>
  <c r="E14"/>
  <c r="D14"/>
  <c r="C14"/>
  <c r="H13"/>
  <c r="E13"/>
  <c r="D13"/>
  <c r="C13"/>
  <c r="H12"/>
  <c r="E12"/>
  <c r="D12"/>
  <c r="C12"/>
  <c r="H11"/>
  <c r="E11"/>
  <c r="D11"/>
  <c r="C11"/>
  <c r="H10"/>
  <c r="E10"/>
  <c r="D10"/>
  <c r="C10"/>
  <c r="H9"/>
  <c r="E9"/>
  <c r="D9"/>
  <c r="C9"/>
  <c r="H8"/>
  <c r="E8"/>
  <c r="D8"/>
  <c r="C8"/>
  <c r="H7"/>
  <c r="E7"/>
  <c r="D7"/>
  <c r="C7"/>
  <c r="H6"/>
  <c r="E6"/>
  <c r="D6"/>
  <c r="C6"/>
  <c r="H5"/>
  <c r="E5"/>
  <c r="D5"/>
  <c r="C5"/>
  <c r="H4"/>
  <c r="E4"/>
  <c r="D4"/>
  <c r="C4"/>
  <c r="H3"/>
  <c r="E3"/>
  <c r="D3"/>
  <c r="C3"/>
</calcChain>
</file>

<file path=xl/sharedStrings.xml><?xml version="1.0" encoding="utf-8"?>
<sst xmlns="http://schemas.openxmlformats.org/spreadsheetml/2006/main" count="23" uniqueCount="18">
  <si>
    <t>2022年岳阳市财政局公开招聘政府雇员合成成绩名单</t>
  </si>
  <si>
    <t>序号</t>
  </si>
  <si>
    <t>岗位名称</t>
  </si>
  <si>
    <t>姓名</t>
  </si>
  <si>
    <t>准考证号</t>
  </si>
  <si>
    <t>电话号码</t>
  </si>
  <si>
    <t>笔试
成绩</t>
  </si>
  <si>
    <t>面试
成绩</t>
  </si>
  <si>
    <t>合成成绩
（笔试70%+面试30%）</t>
  </si>
  <si>
    <t>分岗位排名</t>
  </si>
  <si>
    <t>土建类
工程造价评审员</t>
  </si>
  <si>
    <t>缺考</t>
  </si>
  <si>
    <t>安装类
工程造价评审员</t>
  </si>
  <si>
    <t>资产评估评审员</t>
  </si>
  <si>
    <t>一审：                        二审：                             三审：</t>
  </si>
  <si>
    <t>备注</t>
    <phoneticPr fontId="4" type="noConversion"/>
  </si>
  <si>
    <t>替补</t>
    <phoneticPr fontId="4" type="noConversion"/>
  </si>
  <si>
    <t>自动放弃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</si>
</sst>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8" sqref="J8"/>
    </sheetView>
  </sheetViews>
  <sheetFormatPr defaultColWidth="9" defaultRowHeight="24.95" customHeight="1"/>
  <cols>
    <col min="1" max="1" width="5.375" style="1" customWidth="1"/>
    <col min="2" max="2" width="16.75" style="1" customWidth="1"/>
    <col min="3" max="3" width="10.625" style="1" customWidth="1"/>
    <col min="4" max="4" width="13.5" style="1" customWidth="1"/>
    <col min="5" max="5" width="13.625" style="1" customWidth="1"/>
    <col min="6" max="6" width="9.375" style="1" customWidth="1"/>
    <col min="7" max="7" width="9.75" style="1" customWidth="1"/>
    <col min="8" max="8" width="23" style="1" customWidth="1"/>
    <col min="9" max="9" width="11.5" style="1" customWidth="1"/>
    <col min="10" max="16384" width="9" style="1"/>
  </cols>
  <sheetData>
    <row r="1" spans="1:10" ht="47.1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0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9" t="s">
        <v>15</v>
      </c>
    </row>
    <row r="3" spans="1:10" ht="30" customHeight="1">
      <c r="A3" s="2">
        <v>1</v>
      </c>
      <c r="B3" s="11" t="s">
        <v>10</v>
      </c>
      <c r="C3" s="5" t="str">
        <f>"欧阳岁星"</f>
        <v>欧阳岁星</v>
      </c>
      <c r="D3" s="5" t="str">
        <f>"20220101025"</f>
        <v>20220101025</v>
      </c>
      <c r="E3" s="6" t="str">
        <f>"18673040220"</f>
        <v>18673040220</v>
      </c>
      <c r="F3" s="7">
        <v>73.599999999999994</v>
      </c>
      <c r="G3" s="7">
        <v>86.2</v>
      </c>
      <c r="H3" s="8">
        <f>F3*70%+G3*30%</f>
        <v>77.38</v>
      </c>
      <c r="I3" s="3">
        <v>1</v>
      </c>
      <c r="J3" s="2"/>
    </row>
    <row r="4" spans="1:10" ht="30" customHeight="1">
      <c r="A4" s="2">
        <v>2</v>
      </c>
      <c r="B4" s="12"/>
      <c r="C4" s="5" t="str">
        <f>"何华丽"</f>
        <v>何华丽</v>
      </c>
      <c r="D4" s="5" t="str">
        <f>"20220101021"</f>
        <v>20220101021</v>
      </c>
      <c r="E4" s="6" t="str">
        <f>"18273078700"</f>
        <v>18273078700</v>
      </c>
      <c r="F4" s="7">
        <v>66.5</v>
      </c>
      <c r="G4" s="7">
        <v>83.93</v>
      </c>
      <c r="H4" s="8">
        <f t="shared" ref="H4:H22" si="0">F4*70%+G4*30%</f>
        <v>71.728999999999999</v>
      </c>
      <c r="I4" s="3">
        <v>2</v>
      </c>
      <c r="J4" s="2"/>
    </row>
    <row r="5" spans="1:10" ht="30" customHeight="1">
      <c r="A5" s="2">
        <v>3</v>
      </c>
      <c r="B5" s="12"/>
      <c r="C5" s="5" t="str">
        <f>"陈云"</f>
        <v>陈云</v>
      </c>
      <c r="D5" s="5" t="str">
        <f>"20220101033"</f>
        <v>20220101033</v>
      </c>
      <c r="E5" s="6" t="str">
        <f>"18773039795"</f>
        <v>18773039795</v>
      </c>
      <c r="F5" s="7">
        <v>63.4</v>
      </c>
      <c r="G5" s="7">
        <v>83.53</v>
      </c>
      <c r="H5" s="8">
        <f t="shared" si="0"/>
        <v>69.438999999999993</v>
      </c>
      <c r="I5" s="3">
        <v>3</v>
      </c>
      <c r="J5" s="2"/>
    </row>
    <row r="6" spans="1:10" ht="30" customHeight="1">
      <c r="A6" s="2">
        <v>4</v>
      </c>
      <c r="B6" s="12"/>
      <c r="C6" s="5" t="str">
        <f>"朱浩"</f>
        <v>朱浩</v>
      </c>
      <c r="D6" s="5" t="str">
        <f>"20220101012"</f>
        <v>20220101012</v>
      </c>
      <c r="E6" s="6" t="str">
        <f>"18153333217"</f>
        <v>18153333217</v>
      </c>
      <c r="F6" s="7">
        <v>60.7</v>
      </c>
      <c r="G6" s="7">
        <v>84.77</v>
      </c>
      <c r="H6" s="8">
        <f t="shared" si="0"/>
        <v>67.921000000000006</v>
      </c>
      <c r="I6" s="3">
        <v>4</v>
      </c>
      <c r="J6" s="2"/>
    </row>
    <row r="7" spans="1:10" ht="30" customHeight="1">
      <c r="A7" s="2">
        <v>5</v>
      </c>
      <c r="B7" s="12"/>
      <c r="C7" s="5" t="str">
        <f>"焦文斯"</f>
        <v>焦文斯</v>
      </c>
      <c r="D7" s="5" t="str">
        <f>"20220101017"</f>
        <v>20220101017</v>
      </c>
      <c r="E7" s="6" t="str">
        <f>"18273081586"</f>
        <v>18273081586</v>
      </c>
      <c r="F7" s="7">
        <v>56.5</v>
      </c>
      <c r="G7" s="7">
        <v>82.37</v>
      </c>
      <c r="H7" s="8">
        <f t="shared" si="0"/>
        <v>64.260999999999996</v>
      </c>
      <c r="I7" s="3">
        <v>5</v>
      </c>
      <c r="J7" s="2" t="s">
        <v>17</v>
      </c>
    </row>
    <row r="8" spans="1:10" ht="30" customHeight="1">
      <c r="A8" s="2">
        <v>6</v>
      </c>
      <c r="B8" s="12"/>
      <c r="C8" s="5" t="str">
        <f>"徐迪"</f>
        <v>徐迪</v>
      </c>
      <c r="D8" s="5" t="str">
        <f>"20220101018"</f>
        <v>20220101018</v>
      </c>
      <c r="E8" s="6" t="str">
        <f>"15116201107"</f>
        <v>15116201107</v>
      </c>
      <c r="F8" s="7">
        <v>55.2</v>
      </c>
      <c r="G8" s="7">
        <v>84.13</v>
      </c>
      <c r="H8" s="8">
        <f t="shared" si="0"/>
        <v>63.878999999999998</v>
      </c>
      <c r="I8" s="3">
        <v>6</v>
      </c>
      <c r="J8" s="2" t="s">
        <v>17</v>
      </c>
    </row>
    <row r="9" spans="1:10" ht="30" customHeight="1">
      <c r="A9" s="2">
        <v>7</v>
      </c>
      <c r="B9" s="12"/>
      <c r="C9" s="5" t="str">
        <f>"吴登"</f>
        <v>吴登</v>
      </c>
      <c r="D9" s="5" t="str">
        <f>"20220101034"</f>
        <v>20220101034</v>
      </c>
      <c r="E9" s="6" t="str">
        <f>"15717306299"</f>
        <v>15717306299</v>
      </c>
      <c r="F9" s="7">
        <v>58.8</v>
      </c>
      <c r="G9" s="7">
        <v>75.33</v>
      </c>
      <c r="H9" s="8">
        <f t="shared" si="0"/>
        <v>63.759</v>
      </c>
      <c r="I9" s="3">
        <v>7</v>
      </c>
      <c r="J9" s="2"/>
    </row>
    <row r="10" spans="1:10" ht="30" customHeight="1">
      <c r="A10" s="2">
        <v>8</v>
      </c>
      <c r="B10" s="12"/>
      <c r="C10" s="5" t="str">
        <f>"胡立群"</f>
        <v>胡立群</v>
      </c>
      <c r="D10" s="5" t="str">
        <f>"20220101009"</f>
        <v>20220101009</v>
      </c>
      <c r="E10" s="6" t="str">
        <f>"15273011766"</f>
        <v>15273011766</v>
      </c>
      <c r="F10" s="7">
        <v>54.5</v>
      </c>
      <c r="G10" s="7">
        <v>85.27</v>
      </c>
      <c r="H10" s="8">
        <f t="shared" si="0"/>
        <v>63.731000000000002</v>
      </c>
      <c r="I10" s="5">
        <v>8</v>
      </c>
      <c r="J10" s="2" t="s">
        <v>16</v>
      </c>
    </row>
    <row r="11" spans="1:10" ht="30" customHeight="1">
      <c r="A11" s="2">
        <v>9</v>
      </c>
      <c r="B11" s="12"/>
      <c r="C11" s="5" t="str">
        <f>"杨琳"</f>
        <v>杨琳</v>
      </c>
      <c r="D11" s="5" t="str">
        <f>"20220101016"</f>
        <v>20220101016</v>
      </c>
      <c r="E11" s="6" t="str">
        <f>"15573057296"</f>
        <v>15573057296</v>
      </c>
      <c r="F11" s="7">
        <v>54.6</v>
      </c>
      <c r="G11" s="7">
        <v>79.5</v>
      </c>
      <c r="H11" s="8">
        <f t="shared" si="0"/>
        <v>62.07</v>
      </c>
      <c r="I11" s="5">
        <v>9</v>
      </c>
      <c r="J11" s="2" t="s">
        <v>16</v>
      </c>
    </row>
    <row r="12" spans="1:10" ht="30" customHeight="1">
      <c r="A12" s="2">
        <v>10</v>
      </c>
      <c r="B12" s="12"/>
      <c r="C12" s="5" t="str">
        <f>"李雪雯"</f>
        <v>李雪雯</v>
      </c>
      <c r="D12" s="5" t="str">
        <f>"20220101023"</f>
        <v>20220101023</v>
      </c>
      <c r="E12" s="6" t="str">
        <f>"18974050515"</f>
        <v>18974050515</v>
      </c>
      <c r="F12" s="7">
        <v>48.3</v>
      </c>
      <c r="G12" s="7">
        <v>88.13</v>
      </c>
      <c r="H12" s="8">
        <f t="shared" si="0"/>
        <v>60.249000000000002</v>
      </c>
      <c r="I12" s="5">
        <v>10</v>
      </c>
      <c r="J12" s="2"/>
    </row>
    <row r="13" spans="1:10" ht="30" customHeight="1">
      <c r="A13" s="2">
        <v>11</v>
      </c>
      <c r="B13" s="12"/>
      <c r="C13" s="5" t="str">
        <f>"杨大鲲"</f>
        <v>杨大鲲</v>
      </c>
      <c r="D13" s="5" t="str">
        <f>"20220101006"</f>
        <v>20220101006</v>
      </c>
      <c r="E13" s="6" t="str">
        <f>"18569511334"</f>
        <v>18569511334</v>
      </c>
      <c r="F13" s="7">
        <v>46.8</v>
      </c>
      <c r="G13" s="7">
        <v>85.73</v>
      </c>
      <c r="H13" s="8">
        <f t="shared" si="0"/>
        <v>58.478999999999999</v>
      </c>
      <c r="I13" s="5">
        <v>11</v>
      </c>
      <c r="J13" s="2"/>
    </row>
    <row r="14" spans="1:10" ht="30" customHeight="1">
      <c r="A14" s="2">
        <v>12</v>
      </c>
      <c r="B14" s="12"/>
      <c r="C14" s="5" t="str">
        <f>"李进"</f>
        <v>李进</v>
      </c>
      <c r="D14" s="5" t="str">
        <f>"20220101002"</f>
        <v>20220101002</v>
      </c>
      <c r="E14" s="6" t="str">
        <f>"15343007107"</f>
        <v>15343007107</v>
      </c>
      <c r="F14" s="7">
        <v>47.3</v>
      </c>
      <c r="G14" s="7">
        <v>84.47</v>
      </c>
      <c r="H14" s="8">
        <f t="shared" si="0"/>
        <v>58.451000000000001</v>
      </c>
      <c r="I14" s="5">
        <v>12</v>
      </c>
      <c r="J14" s="2"/>
    </row>
    <row r="15" spans="1:10" ht="30" customHeight="1">
      <c r="A15" s="2">
        <v>13</v>
      </c>
      <c r="B15" s="12"/>
      <c r="C15" s="5" t="str">
        <f>"鄢丽"</f>
        <v>鄢丽</v>
      </c>
      <c r="D15" s="5" t="str">
        <f>"20220101030"</f>
        <v>20220101030</v>
      </c>
      <c r="E15" s="6" t="str">
        <f>"18873000885"</f>
        <v>18873000885</v>
      </c>
      <c r="F15" s="7">
        <v>45.1</v>
      </c>
      <c r="G15" s="7">
        <v>85</v>
      </c>
      <c r="H15" s="8">
        <f t="shared" si="0"/>
        <v>57.07</v>
      </c>
      <c r="I15" s="5">
        <v>13</v>
      </c>
      <c r="J15" s="2"/>
    </row>
    <row r="16" spans="1:10" ht="30" customHeight="1">
      <c r="A16" s="2">
        <v>14</v>
      </c>
      <c r="B16" s="13"/>
      <c r="C16" s="5" t="str">
        <f>"彭航"</f>
        <v>彭航</v>
      </c>
      <c r="D16" s="5" t="str">
        <f>"20220101004"</f>
        <v>20220101004</v>
      </c>
      <c r="E16" s="6" t="str">
        <f>"15116451899"</f>
        <v>15116451899</v>
      </c>
      <c r="F16" s="7">
        <v>52.8</v>
      </c>
      <c r="G16" s="7" t="s">
        <v>11</v>
      </c>
      <c r="H16" s="8">
        <f>F16*70%</f>
        <v>36.96</v>
      </c>
      <c r="I16" s="5">
        <v>14</v>
      </c>
      <c r="J16" s="2"/>
    </row>
    <row r="17" spans="1:10" ht="30" customHeight="1">
      <c r="A17" s="2">
        <v>15</v>
      </c>
      <c r="B17" s="11" t="s">
        <v>12</v>
      </c>
      <c r="C17" s="5" t="str">
        <f>"王永丽"</f>
        <v>王永丽</v>
      </c>
      <c r="D17" s="5" t="str">
        <f>"20220201044"</f>
        <v>20220201044</v>
      </c>
      <c r="E17" s="6" t="str">
        <f>"18613950802"</f>
        <v>18613950802</v>
      </c>
      <c r="F17" s="7">
        <v>43.4</v>
      </c>
      <c r="G17" s="7">
        <v>85.2</v>
      </c>
      <c r="H17" s="8">
        <f t="shared" si="0"/>
        <v>55.94</v>
      </c>
      <c r="I17" s="3">
        <v>1</v>
      </c>
      <c r="J17" s="2" t="s">
        <v>17</v>
      </c>
    </row>
    <row r="18" spans="1:10" ht="30" customHeight="1">
      <c r="A18" s="2">
        <v>16</v>
      </c>
      <c r="B18" s="12"/>
      <c r="C18" s="5" t="str">
        <f>"刘明和"</f>
        <v>刘明和</v>
      </c>
      <c r="D18" s="5" t="str">
        <f>"20220201040"</f>
        <v>20220201040</v>
      </c>
      <c r="E18" s="6" t="str">
        <f>"13548577606"</f>
        <v>13548577606</v>
      </c>
      <c r="F18" s="7">
        <v>42.7</v>
      </c>
      <c r="G18" s="7">
        <v>85.77</v>
      </c>
      <c r="H18" s="8">
        <f t="shared" si="0"/>
        <v>55.621000000000002</v>
      </c>
      <c r="I18" s="3">
        <v>2</v>
      </c>
      <c r="J18" s="2"/>
    </row>
    <row r="19" spans="1:10" ht="30" customHeight="1">
      <c r="A19" s="2">
        <v>17</v>
      </c>
      <c r="B19" s="12"/>
      <c r="C19" s="5" t="str">
        <f>"刘迎祥"</f>
        <v>刘迎祥</v>
      </c>
      <c r="D19" s="5" t="str">
        <f>"20220201043"</f>
        <v>20220201043</v>
      </c>
      <c r="E19" s="6" t="str">
        <f>"18627335823"</f>
        <v>18627335823</v>
      </c>
      <c r="F19" s="7">
        <v>39.799999999999997</v>
      </c>
      <c r="G19" s="7">
        <v>83.6</v>
      </c>
      <c r="H19" s="8">
        <f t="shared" si="0"/>
        <v>52.94</v>
      </c>
      <c r="I19" s="5">
        <v>3</v>
      </c>
      <c r="J19" s="2" t="s">
        <v>16</v>
      </c>
    </row>
    <row r="20" spans="1:10" ht="30" customHeight="1">
      <c r="A20" s="2">
        <v>18</v>
      </c>
      <c r="B20" s="13"/>
      <c r="C20" s="5" t="str">
        <f>"黄珮"</f>
        <v>黄珮</v>
      </c>
      <c r="D20" s="5" t="str">
        <f>"20220201041"</f>
        <v>20220201041</v>
      </c>
      <c r="E20" s="6" t="str">
        <f>"18508410915"</f>
        <v>18508410915</v>
      </c>
      <c r="F20" s="7">
        <v>33.799999999999997</v>
      </c>
      <c r="G20" s="7" t="s">
        <v>11</v>
      </c>
      <c r="H20" s="8">
        <f>F20*70%</f>
        <v>23.66</v>
      </c>
      <c r="I20" s="5">
        <v>4</v>
      </c>
      <c r="J20" s="2"/>
    </row>
    <row r="21" spans="1:10" ht="30" customHeight="1">
      <c r="A21" s="2">
        <v>19</v>
      </c>
      <c r="B21" s="14" t="s">
        <v>13</v>
      </c>
      <c r="C21" s="5" t="str">
        <f>"张苗"</f>
        <v>张苗</v>
      </c>
      <c r="D21" s="5" t="str">
        <f>"20220301045"</f>
        <v>20220301045</v>
      </c>
      <c r="E21" s="6" t="str">
        <f>"18173061709"</f>
        <v>18173061709</v>
      </c>
      <c r="F21" s="7">
        <v>63.2</v>
      </c>
      <c r="G21" s="7">
        <v>84.23</v>
      </c>
      <c r="H21" s="8">
        <f t="shared" si="0"/>
        <v>69.509</v>
      </c>
      <c r="I21" s="3">
        <v>1</v>
      </c>
      <c r="J21" s="2"/>
    </row>
    <row r="22" spans="1:10" ht="30" customHeight="1">
      <c r="A22" s="2">
        <v>20</v>
      </c>
      <c r="B22" s="13"/>
      <c r="C22" s="5" t="str">
        <f>"邓认华"</f>
        <v>邓认华</v>
      </c>
      <c r="D22" s="5" t="str">
        <f>"20220301046"</f>
        <v>20220301046</v>
      </c>
      <c r="E22" s="6" t="str">
        <f>"13873031716"</f>
        <v>13873031716</v>
      </c>
      <c r="F22" s="7">
        <v>53</v>
      </c>
      <c r="G22" s="7">
        <v>80.3</v>
      </c>
      <c r="H22" s="8">
        <f t="shared" si="0"/>
        <v>61.19</v>
      </c>
      <c r="I22" s="5">
        <v>2</v>
      </c>
      <c r="J22" s="2"/>
    </row>
    <row r="23" spans="1:10" ht="45.95" customHeight="1">
      <c r="A23" s="10" t="s">
        <v>14</v>
      </c>
      <c r="B23" s="10"/>
      <c r="C23" s="10"/>
      <c r="D23" s="10"/>
      <c r="E23" s="10"/>
      <c r="F23" s="10"/>
      <c r="G23" s="10"/>
      <c r="H23" s="10"/>
      <c r="I23" s="10"/>
    </row>
  </sheetData>
  <sortState ref="A18:I20">
    <sortCondition descending="1" ref="H3:H16"/>
  </sortState>
  <mergeCells count="5">
    <mergeCell ref="A23:I23"/>
    <mergeCell ref="B3:B16"/>
    <mergeCell ref="B17:B20"/>
    <mergeCell ref="B21:B22"/>
    <mergeCell ref="A1:J1"/>
  </mergeCells>
  <phoneticPr fontId="4" type="noConversion"/>
  <pageMargins left="0.47222222222222199" right="0.31458333333333299" top="0.78680555555555598" bottom="3.8888888888888903E-2" header="3.8888888888888903E-2" footer="0.118055555555556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caizhengju</dc:creator>
  <cp:lastModifiedBy>caizhengju</cp:lastModifiedBy>
  <dcterms:created xsi:type="dcterms:W3CDTF">2022-08-17T03:09:00Z</dcterms:created>
  <dcterms:modified xsi:type="dcterms:W3CDTF">2022-08-30T10:10:05Z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7AC86D99E7B54E098145334F42208507</vt:lpwstr>
  </property>
  <property fmtid="{D5CDD505-2E9C-101B-9397-08002B2CF9AE}" pid="3" name="KSOProductBuildVer">
    <vt:lpwstr>2052-11.1.0.12302</vt:lpwstr>
  </property>
</Properties>
</file>