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firstSheet="3" activeTab="7"/>
  </bookViews>
  <sheets>
    <sheet name="投资预算汇总表" sheetId="4" r:id="rId1"/>
    <sheet name="感知监测体系建设投资预算清单" sheetId="3" r:id="rId2"/>
    <sheet name="智慧岸线管理系统建设投资预算清单" sheetId="2" r:id="rId3"/>
    <sheet name="管理平台建设投资预算清单" sheetId="5" r:id="rId4"/>
    <sheet name="公众展示平台建设投资预算清单" sheetId="6" r:id="rId5"/>
    <sheet name="公众展示平台装修工程投资预算清单" sheetId="9" r:id="rId6"/>
    <sheet name="长江河势观测网投资预算明细" sheetId="8" r:id="rId7"/>
    <sheet name="其他费用投资预算" sheetId="7" r:id="rId8"/>
  </sheets>
  <definedNames>
    <definedName name="_xlnm.Print_Area" localSheetId="2">智慧岸线管理系统建设投资预算清单!$A$1:$J$31</definedName>
    <definedName name="_xlnm.Print_Titles" localSheetId="3">管理平台建设投资预算清单!$2:$2</definedName>
    <definedName name="_xlnm.Print_Titles" localSheetId="4">公众展示平台建设投资预算清单!$2:$2</definedName>
  </definedNames>
  <calcPr calcId="144525"/>
</workbook>
</file>

<file path=xl/sharedStrings.xml><?xml version="1.0" encoding="utf-8"?>
<sst xmlns="http://schemas.openxmlformats.org/spreadsheetml/2006/main" count="412" uniqueCount="262">
  <si>
    <t>三峡后续工程建设信息管理系统投资预算审查汇总表</t>
  </si>
  <si>
    <t>序号</t>
  </si>
  <si>
    <t>建设内容</t>
  </si>
  <si>
    <t>报审投资预算金额（元）</t>
  </si>
  <si>
    <t>审定金额（元）</t>
  </si>
  <si>
    <t>审减金额（元）</t>
  </si>
  <si>
    <t>备注</t>
  </si>
  <si>
    <t>感知监测体系建设</t>
  </si>
  <si>
    <t>智慧岸线管理系统建设</t>
  </si>
  <si>
    <t>管理平台建设</t>
  </si>
  <si>
    <t>公众展示平台建设</t>
  </si>
  <si>
    <t>公众展示区域装修</t>
  </si>
  <si>
    <t>长江河势观测网复核</t>
  </si>
  <si>
    <t>小计</t>
  </si>
  <si>
    <t>其他费用</t>
  </si>
  <si>
    <t>合计</t>
  </si>
  <si>
    <t>工程名称：三峡后续工程建设信息管理系统</t>
  </si>
  <si>
    <t>标段：</t>
  </si>
  <si>
    <t>第  1  页 共  1  页</t>
  </si>
  <si>
    <t>单项工程名称
（单位工程名称）</t>
  </si>
  <si>
    <t>建安工程造价
（元）</t>
  </si>
  <si>
    <t xml:space="preserve"> 直接费用（元）（包括分部分项工程费和能计量的措施项目费）</t>
  </si>
  <si>
    <t>费用和利润（元）</t>
  </si>
  <si>
    <t>销项税额（元）</t>
  </si>
  <si>
    <t>附加税费（元）</t>
  </si>
  <si>
    <t>其他项目费（元）</t>
  </si>
  <si>
    <t>管理费</t>
  </si>
  <si>
    <t>利润</t>
  </si>
  <si>
    <t>总价措施项目费</t>
  </si>
  <si>
    <t>其中：安全文明施工费</t>
  </si>
  <si>
    <t>规费</t>
  </si>
  <si>
    <t>其中：社会保险费</t>
  </si>
  <si>
    <t>1</t>
  </si>
  <si>
    <t>感知监测体系</t>
  </si>
  <si>
    <t>本页合计</t>
  </si>
  <si>
    <t>累计</t>
  </si>
  <si>
    <t>智慧岸线管理系统</t>
  </si>
  <si>
    <t>建设项目</t>
  </si>
  <si>
    <t>分项</t>
  </si>
  <si>
    <t>功能模块</t>
  </si>
  <si>
    <t>数量</t>
  </si>
  <si>
    <t>报审单价（元）</t>
  </si>
  <si>
    <t>报审总价（元）</t>
  </si>
  <si>
    <r>
      <rPr>
        <b/>
        <sz val="10"/>
        <rFont val="宋体"/>
        <charset val="134"/>
      </rPr>
      <t>审定单价</t>
    </r>
    <r>
      <rPr>
        <b/>
        <sz val="10"/>
        <color theme="1"/>
        <rFont val="宋体"/>
        <charset val="134"/>
        <scheme val="minor"/>
      </rPr>
      <t>（元）</t>
    </r>
  </si>
  <si>
    <t>审定总价（元）</t>
  </si>
  <si>
    <t>数据库建设</t>
  </si>
  <si>
    <t>标准数据库建设</t>
  </si>
  <si>
    <t>包含防洪工程、地理空间、社会经济、实时水雨情、实时工情与综合业务管理等6类数据库</t>
  </si>
  <si>
    <t>数据入库与更新</t>
  </si>
  <si>
    <t>数据整合、入库、更新</t>
  </si>
  <si>
    <t>数据交换规范</t>
  </si>
  <si>
    <t>根据云中心已建的数据共享平台制定规范</t>
  </si>
  <si>
    <t>GIS服务建设</t>
  </si>
  <si>
    <t>基础底图服务</t>
  </si>
  <si>
    <t>行政区划图、道路图、高程图等3类基础底图</t>
  </si>
  <si>
    <t>水利要素分布图</t>
  </si>
  <si>
    <t>河流、控制站、堤防（段）、险点险段等4类水利工程图层</t>
  </si>
  <si>
    <t>水利专题地图服务</t>
  </si>
  <si>
    <t>河堤、水文监测站点、视频监控、险点险段等4类专题图层</t>
  </si>
  <si>
    <t>智慧岸线应用管理系统</t>
  </si>
  <si>
    <t>水利工程信息管理与展示</t>
  </si>
  <si>
    <t>堤防信息</t>
  </si>
  <si>
    <t>险点险段信息</t>
  </si>
  <si>
    <t>监测站管理</t>
  </si>
  <si>
    <t>划界限权</t>
  </si>
  <si>
    <t>工程图纸</t>
  </si>
  <si>
    <t>工程面貌</t>
  </si>
  <si>
    <t>监测信息管理</t>
  </si>
  <si>
    <t>雨情信息服务</t>
  </si>
  <si>
    <t>水情信息服务</t>
  </si>
  <si>
    <t>水位雨量预警</t>
  </si>
  <si>
    <t>工程视频监控</t>
  </si>
  <si>
    <t>实时视频</t>
  </si>
  <si>
    <t>录像回放</t>
  </si>
  <si>
    <t>视频轮询</t>
  </si>
  <si>
    <t>云台控制</t>
  </si>
  <si>
    <t>系统管理</t>
  </si>
  <si>
    <t>组织机构管理</t>
  </si>
  <si>
    <t>菜单管理</t>
  </si>
  <si>
    <t>日志管理</t>
  </si>
  <si>
    <t>用户权限管理</t>
  </si>
  <si>
    <t>软件安装维护费用</t>
  </si>
  <si>
    <t>智慧岸线信息管理系统建设费用×10%</t>
  </si>
  <si>
    <t>维护周期两年</t>
  </si>
  <si>
    <t>1+2</t>
  </si>
  <si>
    <t>优惠</t>
  </si>
  <si>
    <t>市场询价不参与优惠</t>
  </si>
  <si>
    <t>1+2-3</t>
  </si>
  <si>
    <t>中心管理平台建设投资预算清单</t>
  </si>
  <si>
    <t>名称</t>
  </si>
  <si>
    <t>参数与功能描述</t>
  </si>
  <si>
    <t>单位</t>
  </si>
  <si>
    <t>审定单价（元）</t>
  </si>
  <si>
    <r>
      <rPr>
        <b/>
        <sz val="10"/>
        <rFont val="宋体"/>
        <charset val="134"/>
      </rPr>
      <t>审定总价</t>
    </r>
    <r>
      <rPr>
        <b/>
        <sz val="10"/>
        <color theme="1"/>
        <rFont val="宋体"/>
        <charset val="134"/>
        <scheme val="minor"/>
      </rPr>
      <t>（元）</t>
    </r>
  </si>
  <si>
    <t>中心监控平台建设</t>
  </si>
  <si>
    <t>视频服务器</t>
  </si>
  <si>
    <t>云台控制：支持云台控制权限优先级的抢占和锁定
录像回放与下载：支持在日历上以不同颜色展现通道的录像天数分布状况，支持以时间刻度方式查看录像结果，支持滚动调节刻度大小
中心录像补录：断网补录：中心平台录像时前端设备网络断开，网络恢复时自动补录断网期间的前端设备录像（需前端设备支持录像功能）
录像锁定和解锁：支持任意时间段的录像锁定及录像解锁，锁定后的录像不能被循环覆盖，解锁后录像可以被循环覆盖
存储、管理解耦：支持中心服务器管理服务故障后，存储服务继续保持正常运行
语音对讲：支持客户端与前端设备间的语音对讲功能,支持语音对讲录音功能
视频上墙管理：支持即时模式视频上墙、预案上墙、回放上墙、报警联动上墙
视频质量诊断：具有视频质量诊断功能，能够分析图像的亮度、偏色、对比度、清晰度、视频丢失等属性，并支持图形化展示统计结果
智能识别：支持接收并统计行为分析服务器上传的分析结果
热成像：支持通道热成像视频、可见光视频预览，支持窗口排布
AR全景：支持模板添加
动力环境：动环设备管理支持采用主动注册方式，支持协议为B协议；支持通道信息主动推送；
电子地图：支持在线、离线GIS地图、光栅图等多种地图类型，支持矢量地图中嵌入位图
设备展示与管理：支持按组织结构、收藏夹等类型区分各种设备资源，支持按设备/通道名模糊搜索
用户管理：支持用户权限、用户等级控制
管理功能：支持C/S客户端，支持用户自定义设置图标，支持客户端设备树界面自定义大小
系统备份：支持系统备份还原和自动备份数据，系统异常时自动启用备份数据进行还原，数据库异地备份
行业个性化设置：支持平台名称自定义
运维统计：支持图形化/列表形式展现设备/管理员/操作员日志信息以及设备和系统报警信息
报警配置：支持报警预案配置
报警管理：支持接收平台服务异常报警、前端设备断线报警
双机热备与分布式：支持双机热备，当主机宕掉时，备机会即时切换到主机模式，接管主机业务，保证整个系统正常运行
平台级联管理：支持私有协议级联（视频类）
管理容量：支持400用户的管理容量, 支持200用户并发登录
分布式规模：支持20个分布式
带宽性能：多址模式
操作系统：Centos 6.7</t>
  </si>
  <si>
    <t>台</t>
  </si>
  <si>
    <t>PC电脑</t>
  </si>
  <si>
    <t>CPU：不低于Intel Core i5，主频不低于2.3GH；
内存：不低于4GB DDR4 2400MHz内存，最高支持32GB；
硬盘：1T硬盘+128G SSD固态硬盘；
显卡：2G独显；
显示器：19寸液晶显示器，与主机同品牌</t>
  </si>
  <si>
    <t>望远镜</t>
  </si>
  <si>
    <t>12x45双筒望远镜 高倍高清微光夜视非红外</t>
  </si>
  <si>
    <t>无人机</t>
  </si>
  <si>
    <t>感知系统
感知系统类型：多方向避障
实时图传质量：1080p
飞行器
最大飞行时间：30分钟以上
最长悬停时间：26-30分钟
遥控器
支持接口类型：Lightning；Micro USB（Type-B）；USB-C
最大信号有效距离：7-9km</t>
  </si>
  <si>
    <t>手持激光测距仪</t>
  </si>
  <si>
    <t>手持激光测距仪望远镜户外电子尺距离测量仪高精度测高红外线激光尺1500米高尔夫测距仪 1500米测距/高/角/速+两点测高</t>
  </si>
  <si>
    <t>液晶显示屏</t>
  </si>
  <si>
    <t>工业显示屏55吋分辨率：1920*1080；
可视角（水平/垂直）：178°/178°；
亮度≥450cd/m²；   
最大功率：200w/h；
响应时间：8毫秒；  
面板技术：直下式LED背光；
信号接口：HDMI×1、DVI×1、VGA×1、复合视频×2 工作环境：
工作温度：0 ~ 50 ℃，工作湿度：10 ~ 85%（无结露）；
功能：定时开关机，支持长时间持续工作。</t>
  </si>
  <si>
    <t>操作台</t>
  </si>
  <si>
    <t>定制</t>
  </si>
  <si>
    <t>套</t>
  </si>
  <si>
    <t>监控中心改造</t>
  </si>
  <si>
    <t>含防雷、综合布线等内容</t>
  </si>
  <si>
    <t>项</t>
  </si>
  <si>
    <t>UPS（6KVA）</t>
  </si>
  <si>
    <t>容量：6KVA(&gt;4800W)，延时至少4小时；输入电压：176-276V；输入频率：47-55HZ；输出电压：213-226V；输出频率：50±0.5%Hz；四个国标插座；16节12V 100AH免维护铅酸蓄电池组，含全套电池连接线及电池柜。</t>
  </si>
  <si>
    <t>其他工具</t>
  </si>
  <si>
    <t>河段信息站建设</t>
  </si>
  <si>
    <t>CPU：不低于Intel Core i5，主频不低于2.3GH；
内存：不低于4GB DDR4 2400MHz内存，最高支持32GB；
硬盘：硬盘：500GB 以上7200 转；
显卡：1G独显；
显示器：19寸液晶显示器，与主机同品牌</t>
  </si>
  <si>
    <t>打印机</t>
  </si>
  <si>
    <t>涵盖功能：打印/复印/传真；
产品类型：黑白激光多功能一体机；
最大处理幅面：A4；
黑白打印速度：25ppm。</t>
  </si>
  <si>
    <t>手持式流速仪</t>
  </si>
  <si>
    <t>测速范围：0.01~4.00 m/s  (可到5.00m/s)
测流误差：≤1.5%
显示屏：4×16位液晶显示
测量方式：测杆定位测量
温度范围：－20℃- 50℃
电源：DC8.4V锂离子充电电池,充满后可连续工作40小时以上</t>
  </si>
  <si>
    <t>河段信息站网络布设</t>
  </si>
  <si>
    <t>含综合布线等内容</t>
  </si>
  <si>
    <t>处</t>
  </si>
  <si>
    <t>外接数据链路</t>
  </si>
  <si>
    <t>光纤专线</t>
  </si>
  <si>
    <t>20M 租凭周期1年 视频APN专线1条，修防中心至市水利局专线1条</t>
  </si>
  <si>
    <t>条</t>
  </si>
  <si>
    <t>路由器</t>
  </si>
  <si>
    <t>VPN专线组网用
转发性能：200Kpps
内存容量：256M
VPN：支持IPSec VPN、GRE VPN、L2TP VPN等多种VPN技术
安全：ACL、防火墙、802.1x认证、AAA认证、RADIUS认证、ARP安全、ICMP防攻击、URPF、PKI、攻击源追踪、黑名单</t>
  </si>
  <si>
    <t>接入交换机</t>
  </si>
  <si>
    <t>专线组网用，智能交换机
智能交换机；应用层级：二层；传输速率：10/100Mbps；端口数量：24个；背板带宽：32Gbps；VLAN：支持IEEE 802.1Q（VLAN），整机支持4K个VLAN；支持基于端口的VLAN；支持基于MAC地址的VLAN。</t>
  </si>
  <si>
    <t>无线路由器</t>
  </si>
  <si>
    <t>450M无线路由器</t>
  </si>
  <si>
    <t>1+2+3</t>
  </si>
  <si>
    <t>1+2+3-5</t>
  </si>
  <si>
    <t>内容互动播放系统</t>
  </si>
  <si>
    <t>55寸超窄边液晶拼接显示单元</t>
  </si>
  <si>
    <t>单屏尺寸：1211.4水平×682.2垂直(mm)，对角线55寸；整屏尺寸：6057水平×2046.6垂直（mm），约12.4㎡屏幕面板：LG原装屏体拼缝：≤1.8毫米；分辨率：1920*1080；可视角（水平/垂直）：178°/178°；亮度≥450cd/m²；   最大功率：200w/h；响应时间：8毫秒；  面板技术：直下式LED背光；信号接口：HDMI×1、DVI×1、VGA×1、复合视频×2 工作环境：工作温度：0 ~ 50 ℃，工作湿度：10 ~ 85%（无结露）；功能：定时开关机，支持长时间持续工作。</t>
  </si>
  <si>
    <t>内置图象处理器</t>
  </si>
  <si>
    <t>全制式标准VIDEO视频信号、独立的VGA、DVI及HDMI等信号输入,RS-232C环路控制</t>
  </si>
  <si>
    <t>超窄边液晶显示单元支架</t>
  </si>
  <si>
    <t>1、铝型材结构，型材表面涂层均匀，外观精美，不易划伤； 2、结合安装环境、屏体尺寸及人体工学，支架设计合理，稳固性强。安装便捷，灵活自如，方便布线；</t>
  </si>
  <si>
    <t>图形拼接处理器</t>
  </si>
  <si>
    <t>采用FPGA纯硬件架构，机箱支持16路DVI信号输入，支持16路信号输出；支持所有视频窗口的任意缩放、任意漫游和任意叠加；支持TCP\RS485\RS232\RS422等方式控制；接受高分辨率DVI、VGA、复合视频等格式的模拟视频信号；每通道输出最大分辨：1920×1200@60Hz；工作环境：工作温度：0—70℃，工作湿度：10%-90%无结露；最大功率：200w/h；</t>
  </si>
  <si>
    <t>大屏幕系统控制与管理软件</t>
  </si>
  <si>
    <t>可进行设备控制，开关机、模式、画面叠加显示控制，信号源控制，RGB信号、视频信号、图像效果设定，图像拼接范围划分。</t>
  </si>
  <si>
    <t>系统工程专用线缆</t>
  </si>
  <si>
    <t>高清视频输出线，专用串口线、网线、电源线连接线材。</t>
  </si>
  <si>
    <t>控制主机</t>
  </si>
  <si>
    <t>cpu：i5；主板：b250标准板；内存：8g；固态硬盘：120g；电源：额定400w；机架式机箱</t>
  </si>
  <si>
    <t>功放音响</t>
  </si>
  <si>
    <t>1、支持≥2路音频输入；支持≥3路话筒输入功能，带独立增益调节功能；支持MIC1双接口输入。2、带SD/USB接口的MP3播放器，具有蓝牙播放功能，带数码管显示功能；带MP3录音功能。可以通过MP3随时随地播放录音。3、额定输出功率≥2×120W、输出阻抗 4~8Ω；信噪比 :Mic≥65dB，音乐≥70dB；谐波失真:功放额定输出功率时的失真≤1%。4、效果器参数  DELAY: 80ms-240ms、ECHO : 1-12、 REPEAT: 0.1s-2s。5、频率响应 AUX,VCD：20HZ（±3dB）--20KHZ（±3dB）；MIC：50HZ（±3dB）--16kHZ（±3dB）。6、保护方式:超温/短路、冷却方式:风冷式
全频带低音吸顶喇叭（2套）：1．额定功率：40W；2．阻抗：8Ω；3．灵敏度(1W/1M)：90dB±3dB；4．频率响应(-10dB)：90-20KHz；5．喇叭单元：8" x  1     1.5" x  1；</t>
  </si>
  <si>
    <t>线材、辅料</t>
  </si>
  <si>
    <t>信号放大器、高清传输线、接头、跳线、控制线、插排、扎带、水晶头、标签带、连接线等等</t>
  </si>
  <si>
    <t>批</t>
  </si>
  <si>
    <t>触控互动体验系统</t>
  </si>
  <si>
    <t xml:space="preserve">1. 屏尺寸:65英寸、分辨率: 1920*1080@60HZ、屏幕高宽比: 16:9、反应时间(毫秒): 6、对比度: 4000:1、亮度: 450cd/m2、可视角度: 178°/178°(H/V)、透光率：&gt;90% 最高达100%、表面硬度：莫氏硬度等级7级
2. 触摸技术：多点电容触摸、可感应物体：手指、电容笔等、触摸寿命：超过60,000,000单点触摸、响应速度：≦8ms、触摸点数：支持10点以上
3. CPU:Intel 酷睿I5、硬盘: 、 SSD 128G、内存: DDR3, 4GB、主板芯片: Intel芯片组、显卡芯片：集成显卡、声卡：集成声卡、网卡:集成千兆网卡+无线网络、喇叭:2*10W、 USB接口*4，USB OTG*1，网卡接口*1，HDMI*1、支持多国语言、AC 110V~240V,50/60HZ、工作温度：0°C-40°C、存贮温度：-20°C-60°C、湿度：20%-80%相对湿度
4. 网络集中控制协议。 </t>
  </si>
  <si>
    <t>安装附件</t>
  </si>
  <si>
    <t>定制安装附件及连接线、支架等</t>
  </si>
  <si>
    <t>软件系统</t>
  </si>
  <si>
    <t xml:space="preserve">定制 UI 交互设计界面、软件开发等， </t>
  </si>
  <si>
    <t>高清传输线、接头、跳线、控制线、插排、扎带、水晶头、标签带、连接线等等</t>
  </si>
  <si>
    <t>互动体验播放系统</t>
  </si>
  <si>
    <t xml:space="preserve">1. 屏尺寸:75英寸、分辨率: 1920*1080@60HZ、屏幕高宽比: 16:9、反应时间(毫秒): 6、对比度: 4000:1、亮度: 450cd/m2、可视角度: 178°/178°(H/V)、透光率：&gt;90% 最高达100%、表面硬度：莫氏硬度等级7级
2. 触摸技术：多点电容触摸、可感应物体：手指、电容笔等、触摸寿命：超过60,000,000单点触摸、响应速度：≦8ms、触摸点数：支持10点以上
3. CPU:Intel 酷睿I5、硬盘: 、 SSD 128G、内存: DDR3, 4GB、主板芯片: Intel芯片组、显卡芯片：集成显卡、声卡：集成声卡、网卡:集成千兆网卡+无线网络、喇叭:2*10W、 USB接口*4，USB OTG*1，网卡接口*1，HDMI*1、支持多国语言、AC 110V~240V,50/60HZ、工作温度：0°C-40°C、存贮温度：-20°C-60°C、湿度：20%-80%相对湿度
4. 网络集中控制协议。 </t>
  </si>
  <si>
    <t xml:space="preserve">根据客户需要定制 UI 交互设计界面、软件开发等， </t>
  </si>
  <si>
    <t>中控系统</t>
  </si>
  <si>
    <t>网络型可编程中央控制主机</t>
  </si>
  <si>
    <t xml:space="preserve">采用国际流行全贴片式生产工艺；开放式的可编程控制平台，人性化的中英文操作界面，交互式的控制结构；嵌入式实时操作系统采用最新的32位内嵌式处理器，处理速度可达400MHZ；采用双看门狗设计，系统更稳定；采用标准19英寸机柜设计；支持通过IOS平台/安卓平台等移动设备终端进行集中式管控。支持不同操作端对中控进行管控，支持操作状态双向反馈功能。支持多台网络中控主机实现级联控制，达到互联、互控的效果。采用可编程控制平台，交互式的控制结构，中英文可编程界面。全面支持第三方设备及控制协议，支持用户自定义编程设置任何控制协议或者控制代码。采用32位Cortex-A8 ARM架构内嵌式处理器（配置不可低于此），处理速度最高可达720MHz。主机内置≥256MDPR及8GEMMC的大容量FLASH 存储器。内嵌智能红外学习功能模块。可导入各种常用的电器设备的红外代码库到主机，并实现控制。支持串口环出功能，主机的8路串口均可实现任意一个输入都可以从另外一个串口环出。主机具备≥8路独立可编程串口，可收发RS-232，RS-485及RS-422信号，≥8路独立可编程IR红外发射口，≥8路数字I/0输入输出控制口，带保护电路，≥8路弱电继电器控制接口，≥1个NET网络控制接口，可做外部功能扩展使用，可并接256个网络设备。支持全制式环保电源(110V-240V)，。  </t>
  </si>
  <si>
    <t>中控软件定制</t>
  </si>
  <si>
    <t>平板电脑的APP定制版</t>
  </si>
  <si>
    <t>串口服务器</t>
  </si>
  <si>
    <t>具备RS-232接口，用于与主机通讯；八路DB9接口用于信号的输出；CR-NET接口，用于连接中控主机；
具备信号指示灯；支持ID码设置；DC12V电源供电方式；可安装于任何标准的19"的机柜上。</t>
  </si>
  <si>
    <t>机柜，PDU，配件</t>
  </si>
  <si>
    <t>42U机柜，8位PDU，配件</t>
  </si>
  <si>
    <t>电源控制器</t>
  </si>
  <si>
    <t xml:space="preserve">1、具有≥8路自动、手动电源控制器，内置8个20A继电器，最大负责能力4400W/单路；配合中控主机使用，用于控制灯光、影像系统、播放系统、触控系统、交互系统等展馆周边设备。
2、每路继电器都有三连接点的接线柱,具有常开与常闭的功能，载入容量单路功率≥20A。
3、设备支持由中控主机提供电源，中控主机通过RS-232协议控制   </t>
  </si>
  <si>
    <t>有线鼠键</t>
  </si>
  <si>
    <t>国内一线品牌</t>
  </si>
  <si>
    <t>无线鼠键</t>
  </si>
  <si>
    <t>软件开发编程及注册</t>
  </si>
  <si>
    <t>中控程序、ipd及中控主机程序编写</t>
  </si>
  <si>
    <t>4.10</t>
  </si>
  <si>
    <t>无线PAD</t>
  </si>
  <si>
    <t xml:space="preserve">国内一线品牌ipad </t>
  </si>
  <si>
    <t>交换机</t>
  </si>
  <si>
    <t>24口百兆交换机，24个poe供电接口，支持tcp/ip协议，</t>
  </si>
  <si>
    <t>4.12</t>
  </si>
  <si>
    <t>显示器</t>
  </si>
  <si>
    <t>21寸显示器，分辨率1920*1080</t>
  </si>
  <si>
    <t>高清传输线、线管、接头、网线、跳线、控制线、插排、扎带、水晶头、标签带、连接线、弱电箱、工具等等。</t>
  </si>
  <si>
    <t>展厅所有灯光设备-控制端软件、止，音量调节），观众手持IPAD,可停留在任意展项前，通过IPAD的操控来实现对应展项的内容观看；
A 无线控制所有硬件设备（电脑主机，投影仪，液晶显示器，功放，融合设备）的一键开关机；B 无线控制所有灯光（照明灯，筒灯，射灯）的一键开关；C 无线控制展项的内容播放（播放，暂停，停止，音量调节），观众手持IPAD,可停留在任意展项前，通过IPAD的操控来实现对应展项的内容观看；D 中央控制程序自定义设备的一键时序启动，可防止应所有设备瞬时启动带来的高电流损坏相关设备；E  所有设备到机房进行集中管理；各单独展项均相应播放，控制电脑，运行稳定；F 系统运行稳定，可实现7*24小时不间断运行。</t>
  </si>
  <si>
    <t>路</t>
  </si>
  <si>
    <t>触控交互体验系统-播放端软件、控制视频播放，暂停，停止，音量加减等</t>
  </si>
  <si>
    <t>点位</t>
  </si>
  <si>
    <t>体感互动导轨系统-播放端软件、控制视频播放，暂停，停止，音量加减等</t>
  </si>
  <si>
    <t>展示播放系统-播放端软件、控制视频播放，暂停，停止，音量加减等</t>
  </si>
  <si>
    <t>视频制作</t>
  </si>
  <si>
    <t>摄影师</t>
  </si>
  <si>
    <t>人</t>
  </si>
  <si>
    <t>无人机飞手</t>
  </si>
  <si>
    <t>高清航拍</t>
  </si>
  <si>
    <t>分钟</t>
  </si>
  <si>
    <t>摄影助理</t>
  </si>
  <si>
    <t>文案创意</t>
  </si>
  <si>
    <t>场景脚本</t>
  </si>
  <si>
    <t>三维制作</t>
  </si>
  <si>
    <t>平面包装、特效字幕及手绘,三维动画制作等</t>
  </si>
  <si>
    <t>视频剪辑</t>
  </si>
  <si>
    <t>后期配音、音效、配乐</t>
  </si>
  <si>
    <t>内容制作</t>
  </si>
  <si>
    <t>中央媒体媒资采集</t>
  </si>
  <si>
    <t>央视、人民日报、新华社、中国水利报</t>
  </si>
  <si>
    <t>省级媒体媒资采集</t>
  </si>
  <si>
    <t>湖南日报、湖南卫视、湖南都市、湖南经视</t>
  </si>
  <si>
    <t>市级媒体媒资采集</t>
  </si>
  <si>
    <t>岳阳日报、岳阳市广播电视台</t>
  </si>
  <si>
    <t>整体文案</t>
  </si>
  <si>
    <t>展厅各篇章内容详细文案</t>
  </si>
  <si>
    <t>专题片文案</t>
  </si>
  <si>
    <t>专题片解说词文案</t>
  </si>
  <si>
    <t>分镜头脚本</t>
  </si>
  <si>
    <t>专题片拍摄脚本文案</t>
  </si>
  <si>
    <t>线上展示</t>
  </si>
  <si>
    <t>网站及APP线上展示</t>
  </si>
  <si>
    <t>1+2+3+4+5+6</t>
  </si>
  <si>
    <t>税金</t>
  </si>
  <si>
    <t>7+8-9</t>
  </si>
  <si>
    <t>公众展示平台装修工程投资预算清单</t>
  </si>
  <si>
    <t>工程名称：公共展示平台装修工程</t>
  </si>
  <si>
    <t>建筑工程</t>
  </si>
  <si>
    <t>2</t>
  </si>
  <si>
    <t>装饰工程</t>
  </si>
  <si>
    <t>3</t>
  </si>
  <si>
    <t>安装工程</t>
  </si>
  <si>
    <t>长江河势观测网测量</t>
  </si>
  <si>
    <t>项目</t>
  </si>
  <si>
    <t>报审单价（元/个）</t>
  </si>
  <si>
    <t>报审合价（元）</t>
  </si>
  <si>
    <t>审定合价（元）</t>
  </si>
  <si>
    <t>补充固定断面控制点布设及测定</t>
  </si>
  <si>
    <t>个</t>
  </si>
  <si>
    <t>按照《测绘生产成本费用定额计算细则》（2009）中四等三角测量计费，并下浮30%</t>
  </si>
  <si>
    <t>复测固定断面控制点</t>
  </si>
  <si>
    <t>控制点普查</t>
  </si>
  <si>
    <t>按照《测绘生产成本费用定额计算细则》（2009）中控制点普查计费，并下浮30%</t>
  </si>
  <si>
    <t>其他费用投资预算</t>
  </si>
  <si>
    <t>类别</t>
  </si>
  <si>
    <t>送审金额（元）</t>
  </si>
  <si>
    <t>审定</t>
  </si>
  <si>
    <t>计算式</t>
  </si>
  <si>
    <t>设计费</t>
  </si>
  <si>
    <t>[9+（342.4-200）×（20.9-9）÷300]×0.8（专业调整系数）×1.0（复杂程度调整系数）×0.7</t>
  </si>
  <si>
    <t>按照建设部制订的勘察设计收费标准（2002年修订版）计算，并按照岳阳市财评中心要求下浮30%</t>
  </si>
  <si>
    <t>工程监理费</t>
  </si>
  <si>
    <r>
      <rPr>
        <sz val="11"/>
        <rFont val="宋体"/>
        <charset val="134"/>
      </rPr>
      <t>342.4</t>
    </r>
    <r>
      <rPr>
        <sz val="11"/>
        <color theme="1"/>
        <rFont val="Calibri"/>
        <charset val="134"/>
      </rPr>
      <t>×</t>
    </r>
    <r>
      <rPr>
        <sz val="11"/>
        <color theme="1"/>
        <rFont val="宋体"/>
        <charset val="134"/>
      </rPr>
      <t>16.5</t>
    </r>
    <r>
      <rPr>
        <sz val="11"/>
        <color theme="1"/>
        <rFont val="Arial"/>
        <charset val="134"/>
      </rPr>
      <t>÷</t>
    </r>
    <r>
      <rPr>
        <sz val="11"/>
        <color theme="1"/>
        <rFont val="宋体"/>
        <charset val="134"/>
      </rPr>
      <t>500</t>
    </r>
    <r>
      <rPr>
        <sz val="11"/>
        <color theme="1"/>
        <rFont val="Arial"/>
        <charset val="134"/>
      </rPr>
      <t>×</t>
    </r>
    <r>
      <rPr>
        <sz val="11"/>
        <color theme="1"/>
        <rFont val="宋体"/>
        <charset val="134"/>
      </rPr>
      <t>0.7</t>
    </r>
  </si>
  <si>
    <t>按照《发改价格[2007]670号》文计算，并按照岳阳市财评中心要求下浮30%</t>
  </si>
  <si>
    <t>二级安全等级测评费</t>
  </si>
  <si>
    <t>175*450*0.8（系统规模调节因子）*0.9（多系统测评调节因子）*70%</t>
  </si>
  <si>
    <t>按照《等级测评项目收费指导意见》计算，并下浮30%</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</si>
</sst>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1" formatCode="_ * #,##0_ ;_ * \-#,##0_ ;_ * &quot;-&quot;_ ;_ @_ "/>
    <numFmt numFmtId="176" formatCode="0.00_ "/>
    <numFmt numFmtId="44" formatCode="_ &quot;￥&quot;* #,##0.00_ ;_ &quot;￥&quot;* \-#,##0.00_ ;_ &quot;￥&quot;* &quot;-&quot;??_ ;_ @_ "/>
    <numFmt numFmtId="177" formatCode="\¥#,##0.00"/>
  </numFmts>
  <fonts count="42">
    <font>
      <sz val="11"/>
      <color theme="1"/>
      <name val="宋体"/>
      <charset val="134"/>
      <scheme val="minor"/>
    </font>
    <font>
      <b/>
      <sz val="16"/>
      <color theme="1"/>
      <name val="宋体"/>
      <charset val="134"/>
    </font>
    <font>
      <b/>
      <sz val="11"/>
      <color rgb="FF000000"/>
      <name val="宋体"/>
      <charset val="134"/>
    </font>
    <font>
      <b/>
      <sz val="11"/>
      <color theme="1"/>
      <name val="宋体"/>
      <charset val="134"/>
    </font>
    <font>
      <sz val="11"/>
      <name val="宋体"/>
      <charset val="134"/>
    </font>
    <font>
      <sz val="10"/>
      <color theme="1"/>
      <name val="宋体"/>
      <charset val="134"/>
    </font>
    <font>
      <sz val="11"/>
      <color theme="1"/>
      <name val="宋体"/>
      <charset val="134"/>
    </font>
    <font>
      <sz val="11"/>
      <color rgb="FF000000"/>
      <name val="宋体"/>
      <charset val="134"/>
    </font>
    <font>
      <sz val="9"/>
      <name val="宋体"/>
      <charset val="134"/>
    </font>
    <font>
      <b/>
      <sz val="10"/>
      <color theme="1"/>
      <name val="宋体"/>
      <charset val="134"/>
    </font>
    <font>
      <b/>
      <sz val="10"/>
      <color rgb="FF000000"/>
      <name val="宋体"/>
      <charset val="134"/>
    </font>
    <font>
      <b/>
      <sz val="10"/>
      <name val="宋体"/>
      <charset val="134"/>
    </font>
    <font>
      <sz val="10"/>
      <color rgb="FF000000"/>
      <name val="宋体"/>
      <charset val="134"/>
    </font>
    <font>
      <sz val="10"/>
      <color theme="1"/>
      <name val="宋体"/>
      <charset val="134"/>
      <scheme val="minor"/>
    </font>
    <font>
      <sz val="10"/>
      <name val="宋体"/>
      <charset val="134"/>
    </font>
    <font>
      <b/>
      <sz val="10"/>
      <color theme="1"/>
      <name val="宋体"/>
      <charset val="134"/>
      <scheme val="minor"/>
    </font>
    <font>
      <b/>
      <sz val="16"/>
      <name val="宋体"/>
      <charset val="134"/>
    </font>
    <font>
      <b/>
      <sz val="10.5"/>
      <name val="宋体"/>
      <charset val="134"/>
    </font>
    <font>
      <b/>
      <sz val="11"/>
      <color theme="1"/>
      <name val="宋体"/>
      <charset val="134"/>
      <scheme val="minor"/>
    </font>
    <font>
      <b/>
      <sz val="11"/>
      <name val="宋体"/>
      <charset val="134"/>
    </font>
    <font>
      <sz val="11"/>
      <color theme="0"/>
      <name val="宋体"/>
      <charset val="0"/>
      <scheme val="minor"/>
    </font>
    <font>
      <b/>
      <sz val="11"/>
      <color rgb="FFFFFFFF"/>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sz val="9"/>
      <color theme="1"/>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rgb="FF3F3F3F"/>
      <name val="宋体"/>
      <charset val="0"/>
      <scheme val="minor"/>
    </font>
    <font>
      <sz val="11"/>
      <color rgb="FF9C6500"/>
      <name val="宋体"/>
      <charset val="0"/>
      <scheme val="minor"/>
    </font>
    <font>
      <b/>
      <sz val="11"/>
      <color theme="1"/>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sz val="11"/>
      <color rgb="FFFA7D00"/>
      <name val="宋体"/>
      <charset val="0"/>
      <scheme val="minor"/>
    </font>
    <font>
      <b/>
      <sz val="15"/>
      <color theme="3"/>
      <name val="宋体"/>
      <charset val="134"/>
      <scheme val="minor"/>
    </font>
    <font>
      <sz val="11"/>
      <color theme="1"/>
      <name val="Calibri"/>
      <charset val="134"/>
    </font>
    <font>
      <sz val="11"/>
      <color theme="1"/>
      <name val="Arial"/>
      <charset val="134"/>
    </font>
  </fonts>
  <fills count="37">
    <fill>
      <patternFill patternType="none"/>
    </fill>
    <fill>
      <patternFill patternType="gray125"/>
    </fill>
    <fill>
      <patternFill patternType="solid">
        <fgColor theme="0"/>
        <bgColor indexed="64"/>
      </patternFill>
    </fill>
    <fill>
      <patternFill patternType="solid">
        <fgColor indexed="9"/>
        <bgColor indexed="1"/>
      </patternFill>
    </fill>
    <fill>
      <patternFill patternType="solid">
        <fgColor rgb="FFFFFFFF"/>
        <bgColor indexed="64"/>
      </patternFill>
    </fill>
    <fill>
      <patternFill patternType="solid">
        <fgColor rgb="FFFFFF00"/>
        <bgColor indexed="64"/>
      </patternFill>
    </fill>
    <fill>
      <patternFill patternType="solid">
        <fgColor theme="9" tint="0.399975585192419"/>
        <bgColor indexed="64"/>
      </patternFill>
    </fill>
    <fill>
      <patternFill patternType="solid">
        <fgColor rgb="FFA5A5A5"/>
        <bgColor indexed="64"/>
      </patternFill>
    </fill>
    <fill>
      <patternFill patternType="solid">
        <fgColor theme="5" tint="0.399975585192419"/>
        <bgColor indexed="64"/>
      </patternFill>
    </fill>
    <fill>
      <patternFill patternType="solid">
        <fgColor theme="9"/>
        <bgColor indexed="64"/>
      </patternFill>
    </fill>
    <fill>
      <patternFill patternType="solid">
        <fgColor theme="8" tint="0.799981688894314"/>
        <bgColor indexed="64"/>
      </patternFill>
    </fill>
    <fill>
      <patternFill patternType="solid">
        <fgColor theme="5"/>
        <bgColor indexed="64"/>
      </patternFill>
    </fill>
    <fill>
      <patternFill patternType="solid">
        <fgColor rgb="FFFFCC99"/>
        <bgColor indexed="64"/>
      </patternFill>
    </fill>
    <fill>
      <patternFill patternType="solid">
        <fgColor rgb="FFFFC7CE"/>
        <bgColor indexed="64"/>
      </patternFill>
    </fill>
    <fill>
      <patternFill patternType="solid">
        <fgColor theme="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rgb="FFF2F2F2"/>
        <bgColor indexed="64"/>
      </patternFill>
    </fill>
    <fill>
      <patternFill patternType="solid">
        <fgColor theme="8"/>
        <bgColor indexed="64"/>
      </patternFill>
    </fill>
    <fill>
      <patternFill patternType="solid">
        <fgColor theme="7"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rgb="FFFFFFCC"/>
        <bgColor indexed="64"/>
      </patternFill>
    </fill>
  </fills>
  <borders count="22">
    <border>
      <left/>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style="medium">
        <color indexed="8"/>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50">
    <xf numFmtId="0" fontId="0" fillId="0" borderId="0">
      <alignment vertical="center"/>
    </xf>
    <xf numFmtId="42" fontId="0" fillId="0" borderId="0" applyFont="0" applyFill="0" applyBorder="0" applyAlignment="0" applyProtection="0">
      <alignment vertical="center"/>
    </xf>
    <xf numFmtId="0" fontId="22" fillId="28" borderId="0" applyNumberFormat="0" applyBorder="0" applyAlignment="0" applyProtection="0">
      <alignment vertical="center"/>
    </xf>
    <xf numFmtId="0" fontId="23" fillId="12"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16" borderId="0" applyNumberFormat="0" applyBorder="0" applyAlignment="0" applyProtection="0">
      <alignment vertical="center"/>
    </xf>
    <xf numFmtId="0" fontId="24" fillId="13" borderId="0" applyNumberFormat="0" applyBorder="0" applyAlignment="0" applyProtection="0">
      <alignment vertical="center"/>
    </xf>
    <xf numFmtId="43" fontId="0" fillId="0" borderId="0" applyFont="0" applyFill="0" applyBorder="0" applyAlignment="0" applyProtection="0">
      <alignment vertical="center"/>
    </xf>
    <xf numFmtId="0" fontId="20" fillId="27"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6" fillId="0" borderId="0" applyNumberFormat="0" applyFill="0" applyBorder="0" applyAlignment="0" applyProtection="0">
      <alignment vertical="center"/>
    </xf>
    <xf numFmtId="0" fontId="0" fillId="36" borderId="21" applyNumberFormat="0" applyFont="0" applyAlignment="0" applyProtection="0">
      <alignment vertical="center"/>
    </xf>
    <xf numFmtId="0" fontId="20" fillId="8" borderId="0" applyNumberFormat="0" applyBorder="0" applyAlignment="0" applyProtection="0">
      <alignment vertical="center"/>
    </xf>
    <xf numFmtId="0" fontId="26"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9" fillId="0" borderId="19" applyNumberFormat="0" applyFill="0" applyAlignment="0" applyProtection="0">
      <alignment vertical="center"/>
    </xf>
    <xf numFmtId="0" fontId="33" fillId="0" borderId="19" applyNumberFormat="0" applyFill="0" applyAlignment="0" applyProtection="0">
      <alignment vertical="center"/>
    </xf>
    <xf numFmtId="0" fontId="20" fillId="35" borderId="0" applyNumberFormat="0" applyBorder="0" applyAlignment="0" applyProtection="0">
      <alignment vertical="center"/>
    </xf>
    <xf numFmtId="0" fontId="26" fillId="0" borderId="16" applyNumberFormat="0" applyFill="0" applyAlignment="0" applyProtection="0">
      <alignment vertical="center"/>
    </xf>
    <xf numFmtId="0" fontId="20" fillId="24" borderId="0" applyNumberFormat="0" applyBorder="0" applyAlignment="0" applyProtection="0">
      <alignment vertical="center"/>
    </xf>
    <xf numFmtId="0" fontId="29" fillId="20" borderId="17" applyNumberFormat="0" applyAlignment="0" applyProtection="0">
      <alignment vertical="center"/>
    </xf>
    <xf numFmtId="0" fontId="32" fillId="20" borderId="15" applyNumberFormat="0" applyAlignment="0" applyProtection="0">
      <alignment vertical="center"/>
    </xf>
    <xf numFmtId="0" fontId="21" fillId="7" borderId="14" applyNumberFormat="0" applyAlignment="0" applyProtection="0">
      <alignment vertical="center"/>
    </xf>
    <xf numFmtId="0" fontId="22" fillId="15" borderId="0" applyNumberFormat="0" applyBorder="0" applyAlignment="0" applyProtection="0">
      <alignment vertical="center"/>
    </xf>
    <xf numFmtId="0" fontId="20" fillId="11" borderId="0" applyNumberFormat="0" applyBorder="0" applyAlignment="0" applyProtection="0">
      <alignment vertical="center"/>
    </xf>
    <xf numFmtId="0" fontId="38" fillId="0" borderId="20" applyNumberFormat="0" applyFill="0" applyAlignment="0" applyProtection="0">
      <alignment vertical="center"/>
    </xf>
    <xf numFmtId="0" fontId="31" fillId="0" borderId="18" applyNumberFormat="0" applyFill="0" applyAlignment="0" applyProtection="0">
      <alignment vertical="center"/>
    </xf>
    <xf numFmtId="0" fontId="37" fillId="34" borderId="0" applyNumberFormat="0" applyBorder="0" applyAlignment="0" applyProtection="0">
      <alignment vertical="center"/>
    </xf>
    <xf numFmtId="0" fontId="30" fillId="23" borderId="0" applyNumberFormat="0" applyBorder="0" applyAlignment="0" applyProtection="0">
      <alignment vertical="center"/>
    </xf>
    <xf numFmtId="0" fontId="22" fillId="10" borderId="0" applyNumberFormat="0" applyBorder="0" applyAlignment="0" applyProtection="0">
      <alignment vertical="center"/>
    </xf>
    <xf numFmtId="0" fontId="20" fillId="14" borderId="0" applyNumberFormat="0" applyBorder="0" applyAlignment="0" applyProtection="0">
      <alignment vertical="center"/>
    </xf>
    <xf numFmtId="0" fontId="22" fillId="26" borderId="0" applyNumberFormat="0" applyBorder="0" applyAlignment="0" applyProtection="0">
      <alignment vertical="center"/>
    </xf>
    <xf numFmtId="0" fontId="22" fillId="31" borderId="0" applyNumberFormat="0" applyBorder="0" applyAlignment="0" applyProtection="0">
      <alignment vertical="center"/>
    </xf>
    <xf numFmtId="0" fontId="22" fillId="33" borderId="0" applyNumberFormat="0" applyBorder="0" applyAlignment="0" applyProtection="0">
      <alignment vertical="center"/>
    </xf>
    <xf numFmtId="0" fontId="22" fillId="32" borderId="0" applyNumberFormat="0" applyBorder="0" applyAlignment="0" applyProtection="0">
      <alignment vertical="center"/>
    </xf>
    <xf numFmtId="0" fontId="20" fillId="25" borderId="0" applyNumberFormat="0" applyBorder="0" applyAlignment="0" applyProtection="0">
      <alignment vertical="center"/>
    </xf>
    <xf numFmtId="0" fontId="20" fillId="19" borderId="0" applyNumberFormat="0" applyBorder="0" applyAlignment="0" applyProtection="0">
      <alignment vertical="center"/>
    </xf>
    <xf numFmtId="0" fontId="22" fillId="30" borderId="0" applyNumberFormat="0" applyBorder="0" applyAlignment="0" applyProtection="0">
      <alignment vertical="center"/>
    </xf>
    <xf numFmtId="0" fontId="22" fillId="22" borderId="0" applyNumberFormat="0" applyBorder="0" applyAlignment="0" applyProtection="0">
      <alignment vertical="center"/>
    </xf>
    <xf numFmtId="0" fontId="20" fillId="21" borderId="0" applyNumberFormat="0" applyBorder="0" applyAlignment="0" applyProtection="0">
      <alignment vertical="center"/>
    </xf>
    <xf numFmtId="0" fontId="22" fillId="18" borderId="0" applyNumberFormat="0" applyBorder="0" applyAlignment="0" applyProtection="0">
      <alignment vertical="center"/>
    </xf>
    <xf numFmtId="0" fontId="20" fillId="29" borderId="0" applyNumberFormat="0" applyBorder="0" applyAlignment="0" applyProtection="0">
      <alignment vertical="center"/>
    </xf>
    <xf numFmtId="0" fontId="20" fillId="9" borderId="0" applyNumberFormat="0" applyBorder="0" applyAlignment="0" applyProtection="0">
      <alignment vertical="center"/>
    </xf>
    <xf numFmtId="0" fontId="22" fillId="17" borderId="0" applyNumberFormat="0" applyBorder="0" applyAlignment="0" applyProtection="0">
      <alignment vertical="center"/>
    </xf>
    <xf numFmtId="0" fontId="20" fillId="6" borderId="0" applyNumberFormat="0" applyBorder="0" applyAlignment="0" applyProtection="0">
      <alignment vertical="center"/>
    </xf>
    <xf numFmtId="0" fontId="25" fillId="0" borderId="0"/>
  </cellStyleXfs>
  <cellXfs count="136">
    <xf numFmtId="0" fontId="0" fillId="0" borderId="0" xfId="0">
      <alignment vertical="center"/>
    </xf>
    <xf numFmtId="0" fontId="1" fillId="0" borderId="1" xfId="0" applyFont="1" applyBorder="1" applyAlignment="1">
      <alignment horizontal="center" vertical="center"/>
    </xf>
    <xf numFmtId="0" fontId="2" fillId="0" borderId="2" xfId="0" applyFont="1" applyBorder="1" applyAlignment="1">
      <alignment horizontal="center" vertical="center"/>
    </xf>
    <xf numFmtId="0" fontId="3" fillId="0" borderId="2" xfId="0" applyFont="1" applyBorder="1" applyAlignment="1">
      <alignment horizontal="center" vertical="center"/>
    </xf>
    <xf numFmtId="0" fontId="2" fillId="0" borderId="3" xfId="0" applyFont="1" applyBorder="1" applyAlignment="1">
      <alignment horizontal="center" vertical="center"/>
    </xf>
    <xf numFmtId="0" fontId="3" fillId="0" borderId="3" xfId="0" applyFont="1" applyBorder="1" applyAlignment="1">
      <alignment horizontal="center" vertical="center"/>
    </xf>
    <xf numFmtId="0" fontId="4" fillId="0" borderId="3" xfId="0" applyFont="1" applyFill="1" applyBorder="1" applyAlignment="1">
      <alignment horizontal="center" vertical="center"/>
    </xf>
    <xf numFmtId="2" fontId="4" fillId="0" borderId="3" xfId="0" applyNumberFormat="1" applyFont="1" applyFill="1" applyBorder="1" applyAlignment="1">
      <alignment horizontal="center" vertical="center" wrapText="1"/>
    </xf>
    <xf numFmtId="0" fontId="5" fillId="0" borderId="3" xfId="0" applyFont="1" applyFill="1" applyBorder="1" applyAlignment="1">
      <alignment horizontal="justify" vertical="center"/>
    </xf>
    <xf numFmtId="2" fontId="4" fillId="0" borderId="3" xfId="0" applyNumberFormat="1" applyFont="1" applyFill="1" applyBorder="1" applyAlignment="1">
      <alignment horizontal="center" vertical="center"/>
    </xf>
    <xf numFmtId="0" fontId="4" fillId="0" borderId="3" xfId="0" applyFont="1" applyFill="1" applyBorder="1" applyAlignment="1">
      <alignment horizontal="center" vertical="center" wrapText="1"/>
    </xf>
    <xf numFmtId="176" fontId="4" fillId="0" borderId="3" xfId="0" applyNumberFormat="1" applyFont="1" applyFill="1" applyBorder="1" applyAlignment="1">
      <alignment horizontal="center" vertical="center"/>
    </xf>
    <xf numFmtId="176" fontId="4" fillId="0" borderId="3" xfId="0" applyNumberFormat="1" applyFont="1" applyFill="1" applyBorder="1" applyAlignment="1">
      <alignment horizontal="center" vertical="center" wrapText="1"/>
    </xf>
    <xf numFmtId="10" fontId="4" fillId="0" borderId="3" xfId="0" applyNumberFormat="1" applyFont="1" applyFill="1" applyBorder="1" applyAlignment="1">
      <alignment vertical="center" wrapText="1"/>
    </xf>
    <xf numFmtId="0" fontId="4" fillId="0" borderId="3" xfId="0" applyFont="1" applyFill="1" applyBorder="1">
      <alignment vertical="center"/>
    </xf>
    <xf numFmtId="2" fontId="0" fillId="0" borderId="0" xfId="0" applyNumberFormat="1">
      <alignment vertical="center"/>
    </xf>
    <xf numFmtId="177" fontId="0" fillId="0" borderId="0" xfId="0" applyNumberFormat="1">
      <alignment vertical="center"/>
    </xf>
    <xf numFmtId="0" fontId="1" fillId="0" borderId="0" xfId="0" applyFont="1" applyBorder="1" applyAlignment="1">
      <alignment horizontal="center" vertical="center"/>
    </xf>
    <xf numFmtId="0" fontId="3" fillId="0" borderId="3" xfId="0" applyFont="1" applyBorder="1" applyAlignment="1">
      <alignment horizontal="center" vertical="center" wrapText="1"/>
    </xf>
    <xf numFmtId="0" fontId="6" fillId="0" borderId="3" xfId="0" applyFont="1" applyBorder="1" applyAlignment="1">
      <alignment horizontal="center" vertical="center" wrapText="1"/>
    </xf>
    <xf numFmtId="2" fontId="6" fillId="0" borderId="3" xfId="0" applyNumberFormat="1" applyFont="1" applyBorder="1" applyAlignment="1">
      <alignment horizontal="center" vertical="center" wrapText="1"/>
    </xf>
    <xf numFmtId="176" fontId="6" fillId="0" borderId="3" xfId="0" applyNumberFormat="1" applyFont="1" applyBorder="1" applyAlignment="1">
      <alignment horizontal="center" vertical="center" wrapText="1"/>
    </xf>
    <xf numFmtId="176" fontId="6" fillId="2" borderId="3" xfId="0" applyNumberFormat="1" applyFont="1" applyFill="1" applyBorder="1" applyAlignment="1">
      <alignment horizontal="center" vertical="center" wrapText="1"/>
    </xf>
    <xf numFmtId="2" fontId="4" fillId="0" borderId="3" xfId="0" applyNumberFormat="1" applyFont="1" applyBorder="1" applyAlignment="1">
      <alignment horizontal="center" vertical="center" wrapText="1"/>
    </xf>
    <xf numFmtId="176" fontId="4" fillId="0" borderId="3"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176" fontId="7" fillId="2" borderId="3" xfId="0" applyNumberFormat="1" applyFont="1" applyFill="1" applyBorder="1" applyAlignment="1">
      <alignment horizontal="center" vertical="center" wrapText="1"/>
    </xf>
    <xf numFmtId="0" fontId="8" fillId="3" borderId="0" xfId="49" applyFont="1" applyFill="1" applyAlignment="1">
      <alignment horizontal="left" vertical="center" wrapText="1"/>
    </xf>
    <xf numFmtId="0" fontId="8" fillId="3" borderId="4" xfId="49" applyFont="1" applyFill="1" applyBorder="1" applyAlignment="1">
      <alignment horizontal="center" vertical="center" wrapText="1"/>
    </xf>
    <xf numFmtId="0" fontId="8" fillId="3" borderId="5" xfId="49" applyFont="1" applyFill="1" applyBorder="1" applyAlignment="1">
      <alignment horizontal="center" vertical="center" wrapText="1"/>
    </xf>
    <xf numFmtId="0" fontId="8" fillId="3" borderId="6" xfId="49" applyFont="1" applyFill="1" applyBorder="1" applyAlignment="1">
      <alignment horizontal="center" vertical="center" wrapText="1"/>
    </xf>
    <xf numFmtId="0" fontId="8" fillId="3" borderId="7" xfId="49" applyFont="1" applyFill="1" applyBorder="1" applyAlignment="1">
      <alignment horizontal="center" vertical="center" wrapText="1"/>
    </xf>
    <xf numFmtId="0" fontId="8" fillId="3" borderId="7" xfId="49" applyFont="1" applyFill="1" applyBorder="1" applyAlignment="1">
      <alignment horizontal="left" vertical="center" wrapText="1"/>
    </xf>
    <xf numFmtId="0" fontId="8" fillId="3" borderId="7" xfId="49" applyFont="1" applyFill="1" applyBorder="1" applyAlignment="1">
      <alignment horizontal="right" vertical="center" wrapText="1"/>
    </xf>
    <xf numFmtId="0" fontId="8" fillId="3" borderId="8" xfId="49" applyFont="1" applyFill="1" applyBorder="1" applyAlignment="1">
      <alignment horizontal="center" vertical="center" wrapText="1"/>
    </xf>
    <xf numFmtId="0" fontId="8" fillId="3" borderId="9" xfId="49" applyFont="1" applyFill="1" applyBorder="1" applyAlignment="1">
      <alignment horizontal="center" vertical="center" wrapText="1"/>
    </xf>
    <xf numFmtId="0" fontId="8" fillId="3" borderId="9" xfId="49" applyFont="1" applyFill="1" applyBorder="1" applyAlignment="1">
      <alignment horizontal="right" vertical="center" wrapText="1"/>
    </xf>
    <xf numFmtId="0" fontId="8" fillId="3" borderId="0" xfId="49" applyFont="1" applyFill="1" applyAlignment="1">
      <alignment horizontal="right" vertical="center" wrapText="1"/>
    </xf>
    <xf numFmtId="0" fontId="8" fillId="3" borderId="10" xfId="49" applyFont="1" applyFill="1" applyBorder="1" applyAlignment="1">
      <alignment horizontal="center" vertical="center" wrapText="1"/>
    </xf>
    <xf numFmtId="0" fontId="8" fillId="3" borderId="11" xfId="49" applyFont="1" applyFill="1" applyBorder="1" applyAlignment="1">
      <alignment horizontal="center" vertical="center" wrapText="1"/>
    </xf>
    <xf numFmtId="0" fontId="8" fillId="3" borderId="11" xfId="49" applyFont="1" applyFill="1" applyBorder="1" applyAlignment="1">
      <alignment horizontal="right" vertical="center" wrapText="1"/>
    </xf>
    <xf numFmtId="0" fontId="8" fillId="3" borderId="12" xfId="49" applyFont="1" applyFill="1" applyBorder="1" applyAlignment="1">
      <alignment horizontal="right" vertical="center" wrapText="1"/>
    </xf>
    <xf numFmtId="0" fontId="9" fillId="4" borderId="3"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3" xfId="0" applyFont="1" applyFill="1" applyBorder="1" applyAlignment="1">
      <alignment horizontal="left" vertical="center"/>
    </xf>
    <xf numFmtId="0" fontId="11" fillId="4" borderId="3" xfId="0" applyFont="1" applyFill="1" applyBorder="1" applyAlignment="1">
      <alignment horizontal="center" vertical="center" wrapText="1"/>
    </xf>
    <xf numFmtId="0" fontId="12" fillId="4" borderId="3" xfId="0" applyFont="1" applyFill="1" applyBorder="1" applyAlignment="1">
      <alignment horizontal="left" vertical="center" wrapText="1"/>
    </xf>
    <xf numFmtId="0" fontId="12" fillId="0" borderId="3" xfId="0" applyFont="1" applyBorder="1" applyAlignment="1">
      <alignment horizontal="center" vertical="center" wrapText="1"/>
    </xf>
    <xf numFmtId="0" fontId="12" fillId="4" borderId="3" xfId="0" applyFont="1" applyFill="1" applyBorder="1" applyAlignment="1">
      <alignment horizontal="center" vertical="center" wrapText="1"/>
    </xf>
    <xf numFmtId="0" fontId="12" fillId="4" borderId="3" xfId="0" applyFont="1" applyFill="1" applyBorder="1" applyAlignment="1">
      <alignment horizontal="right" vertical="center" wrapText="1"/>
    </xf>
    <xf numFmtId="0" fontId="10" fillId="4" borderId="3" xfId="0" applyFont="1" applyFill="1" applyBorder="1" applyAlignment="1">
      <alignment horizontal="right" vertical="center" wrapText="1"/>
    </xf>
    <xf numFmtId="0" fontId="13" fillId="0" borderId="3" xfId="0" applyFont="1" applyBorder="1">
      <alignment vertical="center"/>
    </xf>
    <xf numFmtId="0" fontId="14" fillId="4" borderId="3" xfId="0" applyFont="1" applyFill="1" applyBorder="1" applyAlignment="1">
      <alignment horizontal="center" vertical="center" wrapText="1"/>
    </xf>
    <xf numFmtId="176" fontId="12" fillId="4" borderId="3" xfId="0" applyNumberFormat="1" applyFont="1" applyFill="1" applyBorder="1" applyAlignment="1">
      <alignment horizontal="right" vertical="center" wrapText="1"/>
    </xf>
    <xf numFmtId="176" fontId="13" fillId="5" borderId="3" xfId="0" applyNumberFormat="1" applyFont="1" applyFill="1" applyBorder="1">
      <alignment vertical="center"/>
    </xf>
    <xf numFmtId="176" fontId="13" fillId="0" borderId="3" xfId="0" applyNumberFormat="1" applyFont="1" applyBorder="1">
      <alignment vertical="center"/>
    </xf>
    <xf numFmtId="176" fontId="13" fillId="0" borderId="0" xfId="0" applyNumberFormat="1" applyFont="1">
      <alignment vertical="center"/>
    </xf>
    <xf numFmtId="176" fontId="10" fillId="4" borderId="3" xfId="0" applyNumberFormat="1" applyFont="1" applyFill="1" applyBorder="1" applyAlignment="1">
      <alignment horizontal="right" vertical="center" wrapText="1"/>
    </xf>
    <xf numFmtId="49" fontId="12" fillId="4" borderId="3" xfId="0" applyNumberFormat="1" applyFont="1" applyFill="1" applyBorder="1" applyAlignment="1">
      <alignment horizontal="center" vertical="center" wrapText="1"/>
    </xf>
    <xf numFmtId="176" fontId="15" fillId="0" borderId="3" xfId="0" applyNumberFormat="1" applyFont="1" applyBorder="1">
      <alignment vertical="center"/>
    </xf>
    <xf numFmtId="0" fontId="5" fillId="0" borderId="3" xfId="0" applyFont="1" applyBorder="1" applyAlignment="1">
      <alignment horizontal="center" vertical="top" wrapText="1"/>
    </xf>
    <xf numFmtId="176" fontId="5" fillId="0" borderId="3" xfId="0" applyNumberFormat="1" applyFont="1" applyBorder="1" applyAlignment="1">
      <alignment horizontal="right" vertical="top" wrapText="1"/>
    </xf>
    <xf numFmtId="176" fontId="5" fillId="2" borderId="3" xfId="0" applyNumberFormat="1" applyFont="1" applyFill="1" applyBorder="1" applyAlignment="1">
      <alignment horizontal="right" vertical="top" wrapText="1"/>
    </xf>
    <xf numFmtId="0" fontId="5" fillId="0" borderId="3" xfId="0" applyFont="1" applyBorder="1" applyAlignment="1">
      <alignment horizontal="left" vertical="top" wrapText="1"/>
    </xf>
    <xf numFmtId="0" fontId="5" fillId="0" borderId="3" xfId="0" applyFont="1" applyBorder="1" applyAlignment="1">
      <alignment horizontal="center" vertical="center"/>
    </xf>
    <xf numFmtId="0" fontId="12" fillId="0" borderId="3" xfId="0" applyFont="1" applyBorder="1" applyAlignment="1">
      <alignment horizontal="left" vertical="center" wrapText="1"/>
    </xf>
    <xf numFmtId="176" fontId="12" fillId="0" borderId="3" xfId="0" applyNumberFormat="1" applyFont="1" applyBorder="1" applyAlignment="1">
      <alignment horizontal="right" vertical="center" wrapText="1"/>
    </xf>
    <xf numFmtId="0" fontId="9" fillId="0" borderId="3" xfId="0" applyFont="1" applyFill="1" applyBorder="1" applyAlignment="1">
      <alignment horizontal="center" vertical="center"/>
    </xf>
    <xf numFmtId="0" fontId="9" fillId="0" borderId="3" xfId="0" applyFont="1" applyBorder="1">
      <alignment vertical="center"/>
    </xf>
    <xf numFmtId="0" fontId="5" fillId="0" borderId="3" xfId="0" applyFont="1" applyBorder="1">
      <alignment vertical="center"/>
    </xf>
    <xf numFmtId="176" fontId="5" fillId="0" borderId="3" xfId="0" applyNumberFormat="1" applyFont="1" applyBorder="1" applyAlignment="1">
      <alignment horizontal="right" vertical="center"/>
    </xf>
    <xf numFmtId="176" fontId="10" fillId="4" borderId="3" xfId="0" applyNumberFormat="1" applyFont="1" applyFill="1" applyBorder="1" applyAlignment="1">
      <alignment horizontal="center" vertical="center" wrapText="1"/>
    </xf>
    <xf numFmtId="9" fontId="9" fillId="0" borderId="3" xfId="0" applyNumberFormat="1" applyFont="1" applyBorder="1" applyAlignment="1">
      <alignment horizontal="left" vertical="center"/>
    </xf>
    <xf numFmtId="176" fontId="5" fillId="0" borderId="3" xfId="0" applyNumberFormat="1" applyFont="1" applyBorder="1">
      <alignment vertical="center"/>
    </xf>
    <xf numFmtId="176" fontId="9" fillId="0" borderId="3" xfId="0" applyNumberFormat="1" applyFont="1" applyBorder="1" applyAlignment="1">
      <alignment horizontal="center" vertical="center"/>
    </xf>
    <xf numFmtId="176" fontId="13" fillId="0" borderId="3" xfId="0" applyNumberFormat="1" applyFont="1" applyBorder="1" applyAlignment="1">
      <alignment horizontal="center" vertical="center"/>
    </xf>
    <xf numFmtId="0" fontId="15" fillId="0" borderId="3" xfId="0" applyFont="1" applyBorder="1">
      <alignment vertical="center"/>
    </xf>
    <xf numFmtId="176" fontId="13" fillId="2" borderId="3" xfId="0" applyNumberFormat="1" applyFont="1" applyFill="1" applyBorder="1">
      <alignment vertical="center"/>
    </xf>
    <xf numFmtId="176" fontId="15" fillId="0" borderId="3" xfId="0" applyNumberFormat="1" applyFont="1" applyBorder="1" applyAlignment="1">
      <alignment horizontal="center" vertical="center"/>
    </xf>
    <xf numFmtId="0" fontId="0" fillId="0" borderId="0" xfId="0" applyAlignment="1">
      <alignment horizontal="center" vertical="center"/>
    </xf>
    <xf numFmtId="0" fontId="11" fillId="0" borderId="3" xfId="0" applyFont="1" applyBorder="1" applyAlignment="1">
      <alignment horizontal="center" vertical="center"/>
    </xf>
    <xf numFmtId="0" fontId="11" fillId="0" borderId="3" xfId="0" applyFont="1" applyBorder="1" applyAlignment="1">
      <alignment horizontal="center" vertical="center" wrapText="1"/>
    </xf>
    <xf numFmtId="0" fontId="14" fillId="0" borderId="3" xfId="0" applyFont="1" applyBorder="1" applyAlignment="1">
      <alignment horizontal="left" vertical="center"/>
    </xf>
    <xf numFmtId="0" fontId="14" fillId="0" borderId="3" xfId="0" applyFont="1" applyBorder="1" applyAlignment="1">
      <alignment horizontal="center" vertical="center"/>
    </xf>
    <xf numFmtId="176" fontId="14" fillId="0" borderId="3" xfId="0" applyNumberFormat="1" applyFont="1" applyBorder="1" applyAlignment="1">
      <alignment horizontal="right" vertical="center"/>
    </xf>
    <xf numFmtId="176" fontId="11" fillId="0" borderId="3" xfId="0" applyNumberFormat="1" applyFont="1" applyBorder="1" applyAlignment="1">
      <alignment horizontal="right" vertical="center"/>
    </xf>
    <xf numFmtId="176" fontId="13" fillId="0" borderId="2" xfId="0" applyNumberFormat="1" applyFont="1" applyBorder="1">
      <alignment vertical="center"/>
    </xf>
    <xf numFmtId="0" fontId="14" fillId="0" borderId="3" xfId="0" applyFont="1" applyBorder="1" applyAlignment="1">
      <alignment horizontal="center" vertical="center" wrapText="1"/>
    </xf>
    <xf numFmtId="0" fontId="14" fillId="4" borderId="3" xfId="0" applyFont="1" applyFill="1" applyBorder="1" applyAlignment="1">
      <alignment horizontal="left" vertical="center" wrapText="1"/>
    </xf>
    <xf numFmtId="0" fontId="14" fillId="0" borderId="3" xfId="0" applyFont="1" applyBorder="1" applyAlignment="1">
      <alignment horizontal="left" vertical="center" wrapText="1"/>
    </xf>
    <xf numFmtId="0" fontId="14" fillId="0" borderId="3" xfId="0" applyFont="1" applyBorder="1">
      <alignment vertical="center"/>
    </xf>
    <xf numFmtId="176" fontId="14" fillId="0" borderId="3" xfId="0" applyNumberFormat="1" applyFont="1" applyBorder="1" applyAlignment="1">
      <alignment horizontal="center" vertical="center"/>
    </xf>
    <xf numFmtId="0" fontId="14" fillId="0" borderId="0" xfId="0" applyFont="1" applyAlignment="1">
      <alignment horizontal="center" vertical="center"/>
    </xf>
    <xf numFmtId="0" fontId="14" fillId="0" borderId="3" xfId="0" applyFont="1" applyFill="1" applyBorder="1" applyAlignment="1">
      <alignment horizontal="center" vertical="center" wrapText="1"/>
    </xf>
    <xf numFmtId="0" fontId="11" fillId="0" borderId="3" xfId="0" applyFont="1" applyBorder="1">
      <alignment vertical="center"/>
    </xf>
    <xf numFmtId="176" fontId="11" fillId="0" borderId="3" xfId="0" applyNumberFormat="1" applyFont="1" applyFill="1" applyBorder="1" applyAlignment="1">
      <alignment horizontal="right" vertical="center"/>
    </xf>
    <xf numFmtId="0" fontId="15" fillId="0" borderId="3" xfId="0" applyFont="1" applyBorder="1" applyAlignment="1">
      <alignment horizontal="center" vertical="center"/>
    </xf>
    <xf numFmtId="9" fontId="15" fillId="0" borderId="3" xfId="0" applyNumberFormat="1" applyFont="1" applyBorder="1" applyAlignment="1">
      <alignment horizontal="left" vertical="center"/>
    </xf>
    <xf numFmtId="176" fontId="15" fillId="0" borderId="2" xfId="0" applyNumberFormat="1" applyFont="1" applyBorder="1">
      <alignment vertical="center"/>
    </xf>
    <xf numFmtId="0" fontId="0" fillId="0" borderId="0" xfId="0" applyAlignment="1">
      <alignment horizontal="right" vertical="center"/>
    </xf>
    <xf numFmtId="0" fontId="16" fillId="0" borderId="0" xfId="0" applyFont="1" applyAlignment="1">
      <alignment horizontal="center" vertical="center"/>
    </xf>
    <xf numFmtId="0" fontId="11" fillId="0" borderId="3" xfId="0" applyFont="1" applyBorder="1" applyAlignment="1">
      <alignment horizontal="left" vertical="center" wrapText="1"/>
    </xf>
    <xf numFmtId="176" fontId="11" fillId="0" borderId="3" xfId="0" applyNumberFormat="1" applyFont="1" applyBorder="1" applyAlignment="1">
      <alignment horizontal="center" vertical="center" wrapText="1"/>
    </xf>
    <xf numFmtId="176" fontId="11" fillId="0" borderId="3" xfId="0" applyNumberFormat="1" applyFont="1" applyBorder="1" applyAlignment="1">
      <alignment horizontal="right" vertical="center" wrapText="1"/>
    </xf>
    <xf numFmtId="176" fontId="14" fillId="0" borderId="3" xfId="0" applyNumberFormat="1" applyFont="1" applyBorder="1" applyAlignment="1">
      <alignment horizontal="center" vertical="center" wrapText="1"/>
    </xf>
    <xf numFmtId="176" fontId="14" fillId="0" borderId="3" xfId="0" applyNumberFormat="1" applyFont="1" applyBorder="1" applyAlignment="1">
      <alignment horizontal="right" vertical="center" wrapText="1"/>
    </xf>
    <xf numFmtId="0" fontId="11" fillId="4" borderId="3" xfId="0" applyFont="1" applyFill="1" applyBorder="1" applyAlignment="1">
      <alignment vertical="center" wrapText="1"/>
    </xf>
    <xf numFmtId="176" fontId="14" fillId="4" borderId="3" xfId="0" applyNumberFormat="1" applyFont="1" applyFill="1" applyBorder="1" applyAlignment="1">
      <alignment horizontal="center" vertical="center" wrapText="1"/>
    </xf>
    <xf numFmtId="176" fontId="11" fillId="4" borderId="3" xfId="0" applyNumberFormat="1" applyFont="1" applyFill="1" applyBorder="1" applyAlignment="1">
      <alignment vertical="center" wrapText="1"/>
    </xf>
    <xf numFmtId="176" fontId="0" fillId="0" borderId="13" xfId="0" applyNumberFormat="1" applyBorder="1" applyAlignment="1">
      <alignment vertical="center" wrapText="1"/>
    </xf>
    <xf numFmtId="0" fontId="14" fillId="4" borderId="3" xfId="0" applyFont="1" applyFill="1" applyBorder="1" applyAlignment="1">
      <alignment vertical="center" wrapText="1"/>
    </xf>
    <xf numFmtId="176" fontId="14" fillId="4" borderId="3" xfId="0" applyNumberFormat="1" applyFont="1" applyFill="1" applyBorder="1" applyAlignment="1">
      <alignment horizontal="right" vertical="center" wrapText="1"/>
    </xf>
    <xf numFmtId="176" fontId="14" fillId="4" borderId="3" xfId="0" applyNumberFormat="1" applyFont="1" applyFill="1" applyBorder="1" applyAlignment="1">
      <alignment vertical="center" wrapText="1"/>
    </xf>
    <xf numFmtId="176" fontId="13" fillId="0" borderId="3" xfId="0" applyNumberFormat="1" applyFont="1" applyBorder="1" applyAlignment="1">
      <alignment vertical="center" wrapText="1"/>
    </xf>
    <xf numFmtId="0" fontId="11" fillId="0" borderId="3" xfId="0" applyFont="1" applyBorder="1" applyAlignment="1">
      <alignment vertical="center" wrapText="1"/>
    </xf>
    <xf numFmtId="0" fontId="14" fillId="0" borderId="3" xfId="0" applyFont="1" applyBorder="1" applyAlignment="1">
      <alignment vertical="center" wrapText="1"/>
    </xf>
    <xf numFmtId="176" fontId="14" fillId="0" borderId="3" xfId="0" applyNumberFormat="1" applyFont="1" applyBorder="1" applyAlignment="1">
      <alignment vertical="center" wrapText="1"/>
    </xf>
    <xf numFmtId="176" fontId="11" fillId="0" borderId="3" xfId="0" applyNumberFormat="1" applyFont="1" applyBorder="1" applyAlignment="1">
      <alignment vertical="center" wrapText="1"/>
    </xf>
    <xf numFmtId="0" fontId="15" fillId="0" borderId="3" xfId="0" applyFont="1" applyBorder="1" applyAlignment="1">
      <alignment horizontal="center" vertical="center" wrapText="1"/>
    </xf>
    <xf numFmtId="9" fontId="15" fillId="0" borderId="3" xfId="0" applyNumberFormat="1" applyFont="1" applyBorder="1" applyAlignment="1">
      <alignment horizontal="left" vertical="center" wrapText="1"/>
    </xf>
    <xf numFmtId="176" fontId="15" fillId="0" borderId="3" xfId="0" applyNumberFormat="1" applyFont="1" applyBorder="1" applyAlignment="1">
      <alignment horizontal="center" vertical="center" wrapText="1"/>
    </xf>
    <xf numFmtId="176" fontId="15" fillId="0" borderId="3" xfId="0" applyNumberFormat="1" applyFont="1" applyBorder="1" applyAlignment="1">
      <alignment horizontal="right" vertical="center" wrapText="1"/>
    </xf>
    <xf numFmtId="0" fontId="15" fillId="0" borderId="3" xfId="0" applyFont="1" applyBorder="1" applyAlignment="1">
      <alignment horizontal="left" vertical="center" wrapText="1"/>
    </xf>
    <xf numFmtId="0" fontId="13" fillId="0" borderId="3" xfId="0" applyFont="1" applyBorder="1" applyAlignment="1">
      <alignment vertical="center" wrapText="1"/>
    </xf>
    <xf numFmtId="176" fontId="15" fillId="0" borderId="3" xfId="0" applyNumberFormat="1" applyFont="1" applyBorder="1" applyAlignment="1">
      <alignment vertical="center" wrapText="1"/>
    </xf>
    <xf numFmtId="0" fontId="0" fillId="0" borderId="0" xfId="0" applyAlignment="1">
      <alignment horizontal="left" vertical="center"/>
    </xf>
    <xf numFmtId="0" fontId="1" fillId="0" borderId="0" xfId="0" applyFont="1" applyAlignment="1">
      <alignment horizontal="center" vertical="center"/>
    </xf>
    <xf numFmtId="0" fontId="17" fillId="0" borderId="3" xfId="0" applyFont="1" applyBorder="1" applyAlignment="1">
      <alignment horizontal="center" vertical="center"/>
    </xf>
    <xf numFmtId="0" fontId="17" fillId="0" borderId="3" xfId="0" applyFont="1" applyBorder="1" applyAlignment="1">
      <alignment horizontal="center" vertical="center" wrapText="1"/>
    </xf>
    <xf numFmtId="0" fontId="18" fillId="0" borderId="13" xfId="0" applyFont="1" applyBorder="1" applyAlignment="1">
      <alignment horizontal="center" vertical="center"/>
    </xf>
    <xf numFmtId="0" fontId="18" fillId="0" borderId="3" xfId="0" applyFont="1" applyBorder="1" applyAlignment="1">
      <alignment horizontal="center" vertical="center"/>
    </xf>
    <xf numFmtId="0" fontId="4" fillId="0" borderId="3" xfId="0" applyFont="1" applyBorder="1" applyAlignment="1">
      <alignment horizontal="center" vertical="center"/>
    </xf>
    <xf numFmtId="176" fontId="4" fillId="0" borderId="3" xfId="0" applyNumberFormat="1" applyFont="1" applyBorder="1" applyAlignment="1">
      <alignment horizontal="center" vertical="center"/>
    </xf>
    <xf numFmtId="176" fontId="19" fillId="0" borderId="3" xfId="0" applyNumberFormat="1" applyFont="1" applyBorder="1" applyAlignment="1">
      <alignment horizontal="center" vertical="center"/>
    </xf>
    <xf numFmtId="176" fontId="0" fillId="0" borderId="13" xfId="0" applyNumberFormat="1" applyBorder="1" applyAlignment="1">
      <alignment horizontal="center" vertical="center"/>
    </xf>
    <xf numFmtId="176" fontId="0" fillId="0" borderId="3" xfId="0" applyNumberForma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1"/>
  <sheetViews>
    <sheetView workbookViewId="0">
      <selection activeCell="D11" sqref="D11"/>
    </sheetView>
  </sheetViews>
  <sheetFormatPr defaultColWidth="9" defaultRowHeight="13.5" outlineLevelCol="5"/>
  <cols>
    <col min="1" max="1" width="4.25" customWidth="1"/>
    <col min="2" max="2" width="19.75" customWidth="1"/>
    <col min="3" max="3" width="20.875" customWidth="1"/>
    <col min="4" max="4" width="16.7083333333333" customWidth="1"/>
    <col min="5" max="5" width="15.25" customWidth="1"/>
    <col min="6" max="6" width="10" customWidth="1"/>
  </cols>
  <sheetData>
    <row r="1" ht="36" customHeight="1" spans="1:6">
      <c r="A1" s="126" t="s">
        <v>0</v>
      </c>
      <c r="B1" s="126"/>
      <c r="C1" s="126"/>
      <c r="D1" s="126"/>
      <c r="E1" s="126"/>
      <c r="F1" s="126"/>
    </row>
    <row r="2" ht="30" customHeight="1" spans="1:6">
      <c r="A2" s="127" t="s">
        <v>1</v>
      </c>
      <c r="B2" s="127" t="s">
        <v>2</v>
      </c>
      <c r="C2" s="128" t="s">
        <v>3</v>
      </c>
      <c r="D2" s="127" t="s">
        <v>4</v>
      </c>
      <c r="E2" s="129" t="s">
        <v>5</v>
      </c>
      <c r="F2" s="130" t="s">
        <v>6</v>
      </c>
    </row>
    <row r="3" ht="20.1" customHeight="1" spans="1:6">
      <c r="A3" s="131">
        <v>1</v>
      </c>
      <c r="B3" s="131" t="s">
        <v>7</v>
      </c>
      <c r="C3" s="132">
        <v>1730036</v>
      </c>
      <c r="D3" s="133">
        <v>1177218.14</v>
      </c>
      <c r="E3" s="134">
        <f>C3-D3</f>
        <v>552817.86</v>
      </c>
      <c r="F3" s="135"/>
    </row>
    <row r="4" ht="20.1" customHeight="1" spans="1:6">
      <c r="A4" s="131">
        <v>2</v>
      </c>
      <c r="B4" s="131" t="s">
        <v>8</v>
      </c>
      <c r="C4" s="132">
        <f>智慧岸线管理系统建设投资预算清单!G29</f>
        <v>690250</v>
      </c>
      <c r="D4" s="133">
        <v>627500</v>
      </c>
      <c r="E4" s="134">
        <f t="shared" ref="E4:E11" si="0">C4-D4</f>
        <v>62750</v>
      </c>
      <c r="F4" s="135"/>
    </row>
    <row r="5" ht="20.1" customHeight="1" spans="1:6">
      <c r="A5" s="131">
        <v>3</v>
      </c>
      <c r="B5" s="131" t="s">
        <v>9</v>
      </c>
      <c r="C5" s="132">
        <f>管理平台建设投资预算清单!G27</f>
        <v>311180</v>
      </c>
      <c r="D5" s="133">
        <v>269553</v>
      </c>
      <c r="E5" s="134">
        <f t="shared" si="0"/>
        <v>41627</v>
      </c>
      <c r="F5" s="135"/>
    </row>
    <row r="6" ht="20.1" customHeight="1" spans="1:6">
      <c r="A6" s="131">
        <v>4</v>
      </c>
      <c r="B6" s="131" t="s">
        <v>10</v>
      </c>
      <c r="C6" s="132">
        <f>公众展示平台建设投资预算清单!G64</f>
        <v>897019.7</v>
      </c>
      <c r="D6" s="133">
        <v>795992</v>
      </c>
      <c r="E6" s="134">
        <f t="shared" si="0"/>
        <v>101027.7</v>
      </c>
      <c r="F6" s="135"/>
    </row>
    <row r="7" ht="20.1" customHeight="1" spans="1:6">
      <c r="A7" s="131">
        <v>5</v>
      </c>
      <c r="B7" s="131" t="s">
        <v>11</v>
      </c>
      <c r="C7" s="132">
        <v>562443.4</v>
      </c>
      <c r="D7" s="133">
        <v>318989.77</v>
      </c>
      <c r="E7" s="134">
        <f t="shared" si="0"/>
        <v>243453.63</v>
      </c>
      <c r="F7" s="135"/>
    </row>
    <row r="8" ht="20.1" customHeight="1" spans="1:6">
      <c r="A8" s="131">
        <v>6</v>
      </c>
      <c r="B8" s="131" t="s">
        <v>12</v>
      </c>
      <c r="C8" s="132">
        <f>长江河势观测网投资预算明细!F6</f>
        <v>336527.95</v>
      </c>
      <c r="D8" s="133">
        <v>235569.57</v>
      </c>
      <c r="E8" s="134">
        <f t="shared" si="0"/>
        <v>100958.38</v>
      </c>
      <c r="F8" s="135"/>
    </row>
    <row r="9" ht="20.1" customHeight="1" spans="1:6">
      <c r="A9" s="131">
        <v>7</v>
      </c>
      <c r="B9" s="131" t="s">
        <v>13</v>
      </c>
      <c r="C9" s="132">
        <f>SUM(C3:C8)</f>
        <v>4527457.05</v>
      </c>
      <c r="D9" s="133">
        <f>SUM(D3:D8)</f>
        <v>3424822.48</v>
      </c>
      <c r="E9" s="134">
        <f t="shared" si="0"/>
        <v>1102634.57</v>
      </c>
      <c r="F9" s="135"/>
    </row>
    <row r="10" ht="20.1" customHeight="1" spans="1:6">
      <c r="A10" s="131">
        <v>8</v>
      </c>
      <c r="B10" s="131" t="s">
        <v>14</v>
      </c>
      <c r="C10" s="132">
        <f>其他费用投资预算!C7</f>
        <v>310000</v>
      </c>
      <c r="D10" s="133">
        <v>200815</v>
      </c>
      <c r="E10" s="134">
        <f t="shared" si="0"/>
        <v>109185</v>
      </c>
      <c r="F10" s="135"/>
    </row>
    <row r="11" ht="20.1" customHeight="1" spans="1:6">
      <c r="A11" s="131">
        <v>9</v>
      </c>
      <c r="B11" s="131" t="s">
        <v>15</v>
      </c>
      <c r="C11" s="132">
        <f>C9+C10</f>
        <v>4837457.05</v>
      </c>
      <c r="D11" s="133">
        <f>D9+D10</f>
        <v>3625637.48</v>
      </c>
      <c r="E11" s="134">
        <f t="shared" si="0"/>
        <v>1211819.57</v>
      </c>
      <c r="F11" s="135"/>
    </row>
  </sheetData>
  <mergeCells count="1">
    <mergeCell ref="A1:F1"/>
  </mergeCells>
  <pageMargins left="0.700694444444445" right="0.700694444444445" top="1.65347222222222" bottom="0.751388888888889" header="0.298611111111111" footer="0.298611111111111"/>
  <pageSetup paperSize="9"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9"/>
  <sheetViews>
    <sheetView workbookViewId="0">
      <selection activeCell="F9" sqref="F9"/>
    </sheetView>
  </sheetViews>
  <sheetFormatPr defaultColWidth="9" defaultRowHeight="13.5"/>
  <cols>
    <col min="1" max="1" width="6.85833333333333" style="79" customWidth="1"/>
    <col min="2" max="2" width="15.75" customWidth="1"/>
    <col min="3" max="3" width="14.375" style="125" customWidth="1"/>
    <col min="4" max="4" width="4" style="79" customWidth="1"/>
    <col min="5" max="5" width="5.125" style="79" customWidth="1"/>
    <col min="6" max="6" width="9.5" customWidth="1"/>
    <col min="7" max="7" width="7.875" customWidth="1"/>
    <col min="8" max="8" width="8.125" customWidth="1"/>
    <col min="9" max="9" width="10.75" customWidth="1"/>
    <col min="10" max="10" width="12.125" hidden="1" customWidth="1"/>
    <col min="11" max="11" width="8.375" customWidth="1"/>
    <col min="12" max="12" width="8.625" customWidth="1"/>
  </cols>
  <sheetData>
    <row r="1" ht="36" customHeight="1" spans="1:15">
      <c r="A1" s="100" t="s">
        <v>7</v>
      </c>
      <c r="B1" s="100"/>
      <c r="C1" s="100"/>
      <c r="D1" s="100"/>
      <c r="E1" s="100"/>
      <c r="F1" s="100"/>
      <c r="G1" s="100"/>
      <c r="H1" s="100"/>
      <c r="I1" s="100"/>
      <c r="J1" s="100"/>
      <c r="K1" s="100"/>
      <c r="L1" s="100"/>
      <c r="M1" s="100"/>
      <c r="N1" s="100"/>
      <c r="O1" s="100"/>
    </row>
    <row r="2" ht="14.25" spans="1:15">
      <c r="A2" s="27" t="s">
        <v>16</v>
      </c>
      <c r="B2" s="27"/>
      <c r="C2" s="27"/>
      <c r="D2" s="27"/>
      <c r="E2" s="27" t="s">
        <v>17</v>
      </c>
      <c r="F2" s="27"/>
      <c r="G2" s="27"/>
      <c r="H2" s="27"/>
      <c r="I2" s="27"/>
      <c r="J2" s="37" t="s">
        <v>18</v>
      </c>
      <c r="K2" s="37"/>
      <c r="L2" s="37"/>
      <c r="M2" s="37"/>
      <c r="N2" s="37"/>
      <c r="O2" s="37"/>
    </row>
    <row r="3" spans="1:15">
      <c r="A3" s="28" t="s">
        <v>1</v>
      </c>
      <c r="B3" s="29" t="s">
        <v>19</v>
      </c>
      <c r="C3" s="29" t="s">
        <v>20</v>
      </c>
      <c r="D3" s="29" t="s">
        <v>21</v>
      </c>
      <c r="E3" s="29"/>
      <c r="F3" s="29" t="s">
        <v>22</v>
      </c>
      <c r="G3" s="29"/>
      <c r="H3" s="29"/>
      <c r="I3" s="29"/>
      <c r="J3" s="29"/>
      <c r="K3" s="29"/>
      <c r="L3" s="29"/>
      <c r="M3" s="29" t="s">
        <v>23</v>
      </c>
      <c r="N3" s="29" t="s">
        <v>24</v>
      </c>
      <c r="O3" s="38" t="s">
        <v>25</v>
      </c>
    </row>
    <row r="4" ht="22.5" spans="1:15">
      <c r="A4" s="30"/>
      <c r="B4" s="31"/>
      <c r="C4" s="31"/>
      <c r="D4" s="31"/>
      <c r="E4" s="31"/>
      <c r="F4" s="31" t="s">
        <v>26</v>
      </c>
      <c r="G4" s="31" t="s">
        <v>27</v>
      </c>
      <c r="H4" s="31" t="s">
        <v>28</v>
      </c>
      <c r="I4" s="31" t="s">
        <v>29</v>
      </c>
      <c r="J4" s="31"/>
      <c r="K4" s="31" t="s">
        <v>30</v>
      </c>
      <c r="L4" s="31" t="s">
        <v>31</v>
      </c>
      <c r="M4" s="31"/>
      <c r="N4" s="31"/>
      <c r="O4" s="39"/>
    </row>
    <row r="5" spans="1:15">
      <c r="A5" s="30" t="s">
        <v>32</v>
      </c>
      <c r="B5" s="32" t="s">
        <v>33</v>
      </c>
      <c r="C5" s="33">
        <v>1177218.14</v>
      </c>
      <c r="D5" s="33">
        <v>775976.99</v>
      </c>
      <c r="E5" s="33"/>
      <c r="F5" s="33">
        <v>17842.79</v>
      </c>
      <c r="G5" s="33">
        <v>19449.75</v>
      </c>
      <c r="H5" s="33">
        <v>9681.04</v>
      </c>
      <c r="I5" s="33">
        <v>8471.94</v>
      </c>
      <c r="J5" s="33"/>
      <c r="K5" s="33">
        <v>36077.16</v>
      </c>
      <c r="L5" s="33">
        <v>21736.47</v>
      </c>
      <c r="M5" s="33">
        <v>72130.12</v>
      </c>
      <c r="N5" s="33">
        <v>3144.87</v>
      </c>
      <c r="O5" s="40">
        <v>269980.44</v>
      </c>
    </row>
    <row r="6" spans="1:15">
      <c r="A6" s="30"/>
      <c r="B6" s="32"/>
      <c r="C6" s="33"/>
      <c r="D6" s="33"/>
      <c r="E6" s="33"/>
      <c r="F6" s="33"/>
      <c r="G6" s="33"/>
      <c r="H6" s="33"/>
      <c r="I6" s="33"/>
      <c r="J6" s="33"/>
      <c r="K6" s="33"/>
      <c r="L6" s="33"/>
      <c r="M6" s="33"/>
      <c r="N6" s="33"/>
      <c r="O6" s="40"/>
    </row>
    <row r="7" spans="1:15">
      <c r="A7" s="30"/>
      <c r="B7" s="32"/>
      <c r="C7" s="33"/>
      <c r="D7" s="33"/>
      <c r="E7" s="33"/>
      <c r="F7" s="33"/>
      <c r="G7" s="33"/>
      <c r="H7" s="33"/>
      <c r="I7" s="33"/>
      <c r="J7" s="33"/>
      <c r="K7" s="33"/>
      <c r="L7" s="33"/>
      <c r="M7" s="33"/>
      <c r="N7" s="33"/>
      <c r="O7" s="40"/>
    </row>
    <row r="8" spans="1:15">
      <c r="A8" s="30"/>
      <c r="B8" s="32"/>
      <c r="C8" s="33"/>
      <c r="D8" s="33"/>
      <c r="E8" s="33"/>
      <c r="F8" s="33"/>
      <c r="G8" s="33"/>
      <c r="H8" s="33"/>
      <c r="I8" s="33"/>
      <c r="J8" s="33"/>
      <c r="K8" s="33"/>
      <c r="L8" s="33"/>
      <c r="M8" s="33"/>
      <c r="N8" s="33"/>
      <c r="O8" s="40"/>
    </row>
    <row r="9" spans="1:15">
      <c r="A9" s="30"/>
      <c r="B9" s="32"/>
      <c r="C9" s="33"/>
      <c r="D9" s="33"/>
      <c r="E9" s="33"/>
      <c r="F9" s="33"/>
      <c r="G9" s="33"/>
      <c r="H9" s="33"/>
      <c r="I9" s="33"/>
      <c r="J9" s="33"/>
      <c r="K9" s="33"/>
      <c r="L9" s="33"/>
      <c r="M9" s="33"/>
      <c r="N9" s="33"/>
      <c r="O9" s="40"/>
    </row>
    <row r="10" spans="1:15">
      <c r="A10" s="30"/>
      <c r="B10" s="32"/>
      <c r="C10" s="33"/>
      <c r="D10" s="33"/>
      <c r="E10" s="33"/>
      <c r="F10" s="33"/>
      <c r="G10" s="33"/>
      <c r="H10" s="33"/>
      <c r="I10" s="33"/>
      <c r="J10" s="33"/>
      <c r="K10" s="33"/>
      <c r="L10" s="33"/>
      <c r="M10" s="33"/>
      <c r="N10" s="33"/>
      <c r="O10" s="40"/>
    </row>
    <row r="11" spans="1:15">
      <c r="A11" s="30"/>
      <c r="B11" s="32"/>
      <c r="C11" s="33"/>
      <c r="D11" s="33"/>
      <c r="E11" s="33"/>
      <c r="F11" s="33"/>
      <c r="G11" s="33"/>
      <c r="H11" s="33"/>
      <c r="I11" s="33"/>
      <c r="J11" s="33"/>
      <c r="K11" s="33"/>
      <c r="L11" s="33"/>
      <c r="M11" s="33"/>
      <c r="N11" s="33"/>
      <c r="O11" s="40"/>
    </row>
    <row r="12" spans="1:15">
      <c r="A12" s="30"/>
      <c r="B12" s="32"/>
      <c r="C12" s="33"/>
      <c r="D12" s="33"/>
      <c r="E12" s="33"/>
      <c r="F12" s="33"/>
      <c r="G12" s="33"/>
      <c r="H12" s="33"/>
      <c r="I12" s="33"/>
      <c r="J12" s="33"/>
      <c r="K12" s="33"/>
      <c r="L12" s="33"/>
      <c r="M12" s="33"/>
      <c r="N12" s="33"/>
      <c r="O12" s="40"/>
    </row>
    <row r="13" spans="1:15">
      <c r="A13" s="30"/>
      <c r="B13" s="32"/>
      <c r="C13" s="33"/>
      <c r="D13" s="33"/>
      <c r="E13" s="33"/>
      <c r="F13" s="33"/>
      <c r="G13" s="33"/>
      <c r="H13" s="33"/>
      <c r="I13" s="33"/>
      <c r="J13" s="33"/>
      <c r="K13" s="33"/>
      <c r="L13" s="33"/>
      <c r="M13" s="33"/>
      <c r="N13" s="33"/>
      <c r="O13" s="40"/>
    </row>
    <row r="14" spans="1:15">
      <c r="A14" s="30"/>
      <c r="B14" s="32"/>
      <c r="C14" s="33"/>
      <c r="D14" s="33"/>
      <c r="E14" s="33"/>
      <c r="F14" s="33"/>
      <c r="G14" s="33"/>
      <c r="H14" s="33"/>
      <c r="I14" s="33"/>
      <c r="J14" s="33"/>
      <c r="K14" s="33"/>
      <c r="L14" s="33"/>
      <c r="M14" s="33"/>
      <c r="N14" s="33"/>
      <c r="O14" s="40"/>
    </row>
    <row r="15" spans="1:15">
      <c r="A15" s="30"/>
      <c r="B15" s="32"/>
      <c r="C15" s="33"/>
      <c r="D15" s="33"/>
      <c r="E15" s="33"/>
      <c r="F15" s="33"/>
      <c r="G15" s="33"/>
      <c r="H15" s="33"/>
      <c r="I15" s="33"/>
      <c r="J15" s="33"/>
      <c r="K15" s="33"/>
      <c r="L15" s="33"/>
      <c r="M15" s="33"/>
      <c r="N15" s="33"/>
      <c r="O15" s="40"/>
    </row>
    <row r="16" spans="1:15">
      <c r="A16" s="30"/>
      <c r="B16" s="32"/>
      <c r="C16" s="33"/>
      <c r="D16" s="33"/>
      <c r="E16" s="33"/>
      <c r="F16" s="33"/>
      <c r="G16" s="33"/>
      <c r="H16" s="33"/>
      <c r="I16" s="33"/>
      <c r="J16" s="33"/>
      <c r="K16" s="33"/>
      <c r="L16" s="33"/>
      <c r="M16" s="33"/>
      <c r="N16" s="33"/>
      <c r="O16" s="40"/>
    </row>
    <row r="17" spans="1:15">
      <c r="A17" s="30"/>
      <c r="B17" s="32"/>
      <c r="C17" s="33"/>
      <c r="D17" s="33"/>
      <c r="E17" s="33"/>
      <c r="F17" s="33"/>
      <c r="G17" s="33"/>
      <c r="H17" s="33"/>
      <c r="I17" s="33"/>
      <c r="J17" s="33"/>
      <c r="K17" s="33"/>
      <c r="L17" s="33"/>
      <c r="M17" s="33"/>
      <c r="N17" s="33"/>
      <c r="O17" s="40"/>
    </row>
    <row r="18" spans="1:15">
      <c r="A18" s="30" t="s">
        <v>34</v>
      </c>
      <c r="B18" s="31"/>
      <c r="C18" s="33">
        <v>1177218.14</v>
      </c>
      <c r="D18" s="33">
        <v>775976.99</v>
      </c>
      <c r="E18" s="33"/>
      <c r="F18" s="33">
        <v>17842.79</v>
      </c>
      <c r="G18" s="33">
        <v>19449.75</v>
      </c>
      <c r="H18" s="33">
        <v>9681.04</v>
      </c>
      <c r="I18" s="33">
        <v>8471.94</v>
      </c>
      <c r="J18" s="33"/>
      <c r="K18" s="33">
        <v>36077.16</v>
      </c>
      <c r="L18" s="33">
        <v>21736.47</v>
      </c>
      <c r="M18" s="33">
        <v>72130.12</v>
      </c>
      <c r="N18" s="33">
        <v>3144.87</v>
      </c>
      <c r="O18" s="40">
        <v>269980.44</v>
      </c>
    </row>
    <row r="19" ht="14.25" spans="1:15">
      <c r="A19" s="34" t="s">
        <v>35</v>
      </c>
      <c r="B19" s="35"/>
      <c r="C19" s="36">
        <v>1177218.14</v>
      </c>
      <c r="D19" s="36">
        <v>775976.99</v>
      </c>
      <c r="E19" s="36"/>
      <c r="F19" s="36">
        <v>17842.79</v>
      </c>
      <c r="G19" s="36">
        <v>19449.75</v>
      </c>
      <c r="H19" s="36">
        <v>9681.04</v>
      </c>
      <c r="I19" s="36">
        <v>8471.94</v>
      </c>
      <c r="J19" s="36"/>
      <c r="K19" s="36">
        <v>36077.16</v>
      </c>
      <c r="L19" s="36">
        <v>21736.47</v>
      </c>
      <c r="M19" s="36">
        <v>72130.12</v>
      </c>
      <c r="N19" s="36">
        <v>3144.87</v>
      </c>
      <c r="O19" s="41">
        <v>269980.44</v>
      </c>
    </row>
  </sheetData>
  <mergeCells count="45">
    <mergeCell ref="A1:O1"/>
    <mergeCell ref="A2:D2"/>
    <mergeCell ref="E2:I2"/>
    <mergeCell ref="J2:O2"/>
    <mergeCell ref="F3:L3"/>
    <mergeCell ref="I4:J4"/>
    <mergeCell ref="D5:E5"/>
    <mergeCell ref="I5:J5"/>
    <mergeCell ref="D6:E6"/>
    <mergeCell ref="I6:J6"/>
    <mergeCell ref="D7:E7"/>
    <mergeCell ref="I7:J7"/>
    <mergeCell ref="D8:E8"/>
    <mergeCell ref="I8:J8"/>
    <mergeCell ref="D9:E9"/>
    <mergeCell ref="I9:J9"/>
    <mergeCell ref="D10:E10"/>
    <mergeCell ref="I10:J10"/>
    <mergeCell ref="D11:E11"/>
    <mergeCell ref="I11:J11"/>
    <mergeCell ref="D12:E12"/>
    <mergeCell ref="I12:J12"/>
    <mergeCell ref="D13:E13"/>
    <mergeCell ref="I13:J13"/>
    <mergeCell ref="D14:E14"/>
    <mergeCell ref="I14:J14"/>
    <mergeCell ref="D15:E15"/>
    <mergeCell ref="I15:J15"/>
    <mergeCell ref="D16:E16"/>
    <mergeCell ref="I16:J16"/>
    <mergeCell ref="D17:E17"/>
    <mergeCell ref="I17:J17"/>
    <mergeCell ref="A18:B18"/>
    <mergeCell ref="D18:E18"/>
    <mergeCell ref="I18:J18"/>
    <mergeCell ref="A19:B19"/>
    <mergeCell ref="D19:E19"/>
    <mergeCell ref="I19:J19"/>
    <mergeCell ref="A3:A4"/>
    <mergeCell ref="B3:B4"/>
    <mergeCell ref="C3:C4"/>
    <mergeCell ref="M3:M4"/>
    <mergeCell ref="N3:N4"/>
    <mergeCell ref="O3:O4"/>
    <mergeCell ref="D3:E4"/>
  </mergeCells>
  <pageMargins left="0.7" right="0.7" top="0.75" bottom="0.75"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1"/>
  <sheetViews>
    <sheetView workbookViewId="0">
      <selection activeCell="G23" sqref="G23"/>
    </sheetView>
  </sheetViews>
  <sheetFormatPr defaultColWidth="9" defaultRowHeight="13.5"/>
  <cols>
    <col min="1" max="1" width="3.5" customWidth="1"/>
    <col min="2" max="2" width="10.875" customWidth="1"/>
    <col min="3" max="3" width="15.5" customWidth="1"/>
    <col min="4" max="4" width="25.875" customWidth="1"/>
    <col min="5" max="5" width="5.85833333333333" customWidth="1"/>
    <col min="6" max="6" width="9.375" style="99" customWidth="1"/>
    <col min="7" max="7" width="10.75" style="99" customWidth="1"/>
    <col min="8" max="9" width="11.5"/>
    <col min="10" max="10" width="10.25" customWidth="1"/>
  </cols>
  <sheetData>
    <row r="1" ht="36" customHeight="1" spans="1:10">
      <c r="A1" s="100" t="s">
        <v>36</v>
      </c>
      <c r="B1" s="100"/>
      <c r="C1" s="100"/>
      <c r="D1" s="100"/>
      <c r="E1" s="100"/>
      <c r="F1" s="100"/>
      <c r="G1" s="100"/>
      <c r="H1" s="100"/>
      <c r="I1" s="100"/>
      <c r="J1" s="100"/>
    </row>
    <row r="2" ht="24" spans="1:10">
      <c r="A2" s="80" t="s">
        <v>1</v>
      </c>
      <c r="B2" s="80" t="s">
        <v>37</v>
      </c>
      <c r="C2" s="80" t="s">
        <v>38</v>
      </c>
      <c r="D2" s="80" t="s">
        <v>39</v>
      </c>
      <c r="E2" s="80" t="s">
        <v>40</v>
      </c>
      <c r="F2" s="45" t="s">
        <v>41</v>
      </c>
      <c r="G2" s="45" t="s">
        <v>42</v>
      </c>
      <c r="H2" s="45" t="s">
        <v>43</v>
      </c>
      <c r="I2" s="45" t="s">
        <v>44</v>
      </c>
      <c r="J2" s="45" t="s">
        <v>5</v>
      </c>
    </row>
    <row r="3" ht="24" spans="1:10">
      <c r="A3" s="81">
        <v>1</v>
      </c>
      <c r="B3" s="101" t="s">
        <v>8</v>
      </c>
      <c r="C3" s="81"/>
      <c r="D3" s="81"/>
      <c r="E3" s="102"/>
      <c r="F3" s="102"/>
      <c r="G3" s="103">
        <f>SUM(G4:G26)</f>
        <v>627500</v>
      </c>
      <c r="H3" s="103"/>
      <c r="I3" s="103">
        <f>SUM(I4:I26)</f>
        <v>627500</v>
      </c>
      <c r="J3" s="123">
        <f>G3-I3</f>
        <v>0</v>
      </c>
    </row>
    <row r="4" ht="36" spans="1:10">
      <c r="A4" s="87">
        <v>1.1</v>
      </c>
      <c r="B4" s="87" t="s">
        <v>45</v>
      </c>
      <c r="C4" s="89" t="s">
        <v>46</v>
      </c>
      <c r="D4" s="89" t="s">
        <v>47</v>
      </c>
      <c r="E4" s="104">
        <v>6</v>
      </c>
      <c r="F4" s="105">
        <v>14000</v>
      </c>
      <c r="G4" s="105">
        <f>F4*E4</f>
        <v>84000</v>
      </c>
      <c r="H4" s="105">
        <v>14000</v>
      </c>
      <c r="I4" s="113">
        <f>E4*H4</f>
        <v>84000</v>
      </c>
      <c r="J4" s="123">
        <f>G4-I4</f>
        <v>0</v>
      </c>
    </row>
    <row r="5" spans="1:10">
      <c r="A5" s="87"/>
      <c r="B5" s="87"/>
      <c r="C5" s="89" t="s">
        <v>48</v>
      </c>
      <c r="D5" s="89" t="s">
        <v>49</v>
      </c>
      <c r="E5" s="104">
        <v>1</v>
      </c>
      <c r="F5" s="105">
        <v>31500</v>
      </c>
      <c r="G5" s="105">
        <f t="shared" ref="G5:G18" si="0">F5*E5</f>
        <v>31500</v>
      </c>
      <c r="H5" s="105">
        <v>31500</v>
      </c>
      <c r="I5" s="113">
        <f t="shared" ref="I5:I26" si="1">E5*H5</f>
        <v>31500</v>
      </c>
      <c r="J5" s="123">
        <f t="shared" ref="J5:J26" si="2">G5-I5</f>
        <v>0</v>
      </c>
    </row>
    <row r="6" ht="24" spans="1:10">
      <c r="A6" s="87"/>
      <c r="B6" s="87"/>
      <c r="C6" s="89" t="s">
        <v>50</v>
      </c>
      <c r="D6" s="89" t="s">
        <v>51</v>
      </c>
      <c r="E6" s="104">
        <v>1</v>
      </c>
      <c r="F6" s="105">
        <v>31000</v>
      </c>
      <c r="G6" s="105">
        <v>31000</v>
      </c>
      <c r="H6" s="105">
        <v>31000</v>
      </c>
      <c r="I6" s="113">
        <f t="shared" si="1"/>
        <v>31000</v>
      </c>
      <c r="J6" s="123">
        <f t="shared" si="2"/>
        <v>0</v>
      </c>
    </row>
    <row r="7" ht="24" spans="1:10">
      <c r="A7" s="87">
        <v>1.2</v>
      </c>
      <c r="B7" s="87" t="s">
        <v>52</v>
      </c>
      <c r="C7" s="89" t="s">
        <v>53</v>
      </c>
      <c r="D7" s="89" t="s">
        <v>54</v>
      </c>
      <c r="E7" s="104">
        <v>3</v>
      </c>
      <c r="F7" s="105">
        <v>9000</v>
      </c>
      <c r="G7" s="105">
        <f t="shared" si="0"/>
        <v>27000</v>
      </c>
      <c r="H7" s="105">
        <v>9000</v>
      </c>
      <c r="I7" s="113">
        <f t="shared" si="1"/>
        <v>27000</v>
      </c>
      <c r="J7" s="123">
        <f t="shared" si="2"/>
        <v>0</v>
      </c>
    </row>
    <row r="8" ht="24" spans="1:10">
      <c r="A8" s="87"/>
      <c r="B8" s="87"/>
      <c r="C8" s="89" t="s">
        <v>55</v>
      </c>
      <c r="D8" s="89" t="s">
        <v>56</v>
      </c>
      <c r="E8" s="104">
        <v>4</v>
      </c>
      <c r="F8" s="105">
        <v>11000</v>
      </c>
      <c r="G8" s="105">
        <f t="shared" si="0"/>
        <v>44000</v>
      </c>
      <c r="H8" s="105">
        <v>11000</v>
      </c>
      <c r="I8" s="113">
        <f t="shared" si="1"/>
        <v>44000</v>
      </c>
      <c r="J8" s="123">
        <f t="shared" si="2"/>
        <v>0</v>
      </c>
    </row>
    <row r="9" ht="24" spans="1:10">
      <c r="A9" s="87"/>
      <c r="B9" s="87"/>
      <c r="C9" s="89" t="s">
        <v>57</v>
      </c>
      <c r="D9" s="89" t="s">
        <v>58</v>
      </c>
      <c r="E9" s="104">
        <v>4</v>
      </c>
      <c r="F9" s="105">
        <v>13000</v>
      </c>
      <c r="G9" s="105">
        <f t="shared" si="0"/>
        <v>52000</v>
      </c>
      <c r="H9" s="105">
        <v>13000</v>
      </c>
      <c r="I9" s="113">
        <f t="shared" si="1"/>
        <v>52000</v>
      </c>
      <c r="J9" s="123">
        <f t="shared" si="2"/>
        <v>0</v>
      </c>
    </row>
    <row r="10" spans="1:10">
      <c r="A10" s="87">
        <v>1.3</v>
      </c>
      <c r="B10" s="87" t="s">
        <v>59</v>
      </c>
      <c r="C10" s="89" t="s">
        <v>60</v>
      </c>
      <c r="D10" s="89" t="s">
        <v>61</v>
      </c>
      <c r="E10" s="104">
        <v>1</v>
      </c>
      <c r="F10" s="105">
        <v>21000</v>
      </c>
      <c r="G10" s="105">
        <f t="shared" si="0"/>
        <v>21000</v>
      </c>
      <c r="H10" s="105">
        <v>21000</v>
      </c>
      <c r="I10" s="113">
        <f t="shared" si="1"/>
        <v>21000</v>
      </c>
      <c r="J10" s="123">
        <f t="shared" si="2"/>
        <v>0</v>
      </c>
    </row>
    <row r="11" spans="1:10">
      <c r="A11" s="87"/>
      <c r="B11" s="87"/>
      <c r="C11" s="89"/>
      <c r="D11" s="89" t="s">
        <v>62</v>
      </c>
      <c r="E11" s="104">
        <v>1</v>
      </c>
      <c r="F11" s="105">
        <v>21000</v>
      </c>
      <c r="G11" s="105">
        <f t="shared" si="0"/>
        <v>21000</v>
      </c>
      <c r="H11" s="105">
        <v>21000</v>
      </c>
      <c r="I11" s="113">
        <f t="shared" si="1"/>
        <v>21000</v>
      </c>
      <c r="J11" s="123">
        <f t="shared" si="2"/>
        <v>0</v>
      </c>
    </row>
    <row r="12" spans="1:10">
      <c r="A12" s="87"/>
      <c r="B12" s="87"/>
      <c r="C12" s="89"/>
      <c r="D12" s="89" t="s">
        <v>63</v>
      </c>
      <c r="E12" s="104">
        <v>1</v>
      </c>
      <c r="F12" s="105">
        <v>25000</v>
      </c>
      <c r="G12" s="105">
        <f t="shared" si="0"/>
        <v>25000</v>
      </c>
      <c r="H12" s="105">
        <v>25000</v>
      </c>
      <c r="I12" s="113">
        <f t="shared" si="1"/>
        <v>25000</v>
      </c>
      <c r="J12" s="123">
        <f t="shared" si="2"/>
        <v>0</v>
      </c>
    </row>
    <row r="13" spans="1:10">
      <c r="A13" s="87"/>
      <c r="B13" s="87"/>
      <c r="C13" s="89"/>
      <c r="D13" s="89" t="s">
        <v>64</v>
      </c>
      <c r="E13" s="104">
        <v>1</v>
      </c>
      <c r="F13" s="105">
        <v>38000</v>
      </c>
      <c r="G13" s="105">
        <f t="shared" si="0"/>
        <v>38000</v>
      </c>
      <c r="H13" s="105">
        <v>38000</v>
      </c>
      <c r="I13" s="113">
        <f t="shared" si="1"/>
        <v>38000</v>
      </c>
      <c r="J13" s="123">
        <f t="shared" si="2"/>
        <v>0</v>
      </c>
    </row>
    <row r="14" spans="1:10">
      <c r="A14" s="87"/>
      <c r="B14" s="87"/>
      <c r="C14" s="89"/>
      <c r="D14" s="89" t="s">
        <v>65</v>
      </c>
      <c r="E14" s="104">
        <v>1</v>
      </c>
      <c r="F14" s="105">
        <v>16000</v>
      </c>
      <c r="G14" s="105">
        <f t="shared" si="0"/>
        <v>16000</v>
      </c>
      <c r="H14" s="105">
        <v>16000</v>
      </c>
      <c r="I14" s="113">
        <f t="shared" si="1"/>
        <v>16000</v>
      </c>
      <c r="J14" s="123">
        <f t="shared" si="2"/>
        <v>0</v>
      </c>
    </row>
    <row r="15" spans="1:10">
      <c r="A15" s="87"/>
      <c r="B15" s="87"/>
      <c r="C15" s="89"/>
      <c r="D15" s="89" t="s">
        <v>66</v>
      </c>
      <c r="E15" s="104">
        <v>1</v>
      </c>
      <c r="F15" s="105">
        <v>16000</v>
      </c>
      <c r="G15" s="105">
        <f t="shared" si="0"/>
        <v>16000</v>
      </c>
      <c r="H15" s="105">
        <v>16000</v>
      </c>
      <c r="I15" s="113">
        <f t="shared" si="1"/>
        <v>16000</v>
      </c>
      <c r="J15" s="123">
        <f t="shared" si="2"/>
        <v>0</v>
      </c>
    </row>
    <row r="16" spans="1:10">
      <c r="A16" s="87"/>
      <c r="B16" s="87"/>
      <c r="C16" s="89" t="s">
        <v>67</v>
      </c>
      <c r="D16" s="89" t="s">
        <v>68</v>
      </c>
      <c r="E16" s="104">
        <v>1</v>
      </c>
      <c r="F16" s="105">
        <v>25000</v>
      </c>
      <c r="G16" s="105">
        <f t="shared" si="0"/>
        <v>25000</v>
      </c>
      <c r="H16" s="105">
        <v>25000</v>
      </c>
      <c r="I16" s="113">
        <f t="shared" si="1"/>
        <v>25000</v>
      </c>
      <c r="J16" s="123">
        <f t="shared" si="2"/>
        <v>0</v>
      </c>
    </row>
    <row r="17" spans="1:10">
      <c r="A17" s="87"/>
      <c r="B17" s="87"/>
      <c r="C17" s="89"/>
      <c r="D17" s="89" t="s">
        <v>69</v>
      </c>
      <c r="E17" s="104">
        <v>1</v>
      </c>
      <c r="F17" s="105">
        <v>25000</v>
      </c>
      <c r="G17" s="105">
        <f t="shared" si="0"/>
        <v>25000</v>
      </c>
      <c r="H17" s="105">
        <v>25000</v>
      </c>
      <c r="I17" s="113">
        <f t="shared" si="1"/>
        <v>25000</v>
      </c>
      <c r="J17" s="123">
        <f t="shared" si="2"/>
        <v>0</v>
      </c>
    </row>
    <row r="18" spans="1:10">
      <c r="A18" s="87"/>
      <c r="B18" s="87"/>
      <c r="C18" s="89"/>
      <c r="D18" s="89" t="s">
        <v>70</v>
      </c>
      <c r="E18" s="104">
        <v>1</v>
      </c>
      <c r="F18" s="105">
        <v>28000</v>
      </c>
      <c r="G18" s="105">
        <f t="shared" si="0"/>
        <v>28000</v>
      </c>
      <c r="H18" s="105">
        <v>28000</v>
      </c>
      <c r="I18" s="113">
        <f t="shared" si="1"/>
        <v>28000</v>
      </c>
      <c r="J18" s="123">
        <f t="shared" si="2"/>
        <v>0</v>
      </c>
    </row>
    <row r="19" spans="1:10">
      <c r="A19" s="87"/>
      <c r="B19" s="87"/>
      <c r="C19" s="89" t="s">
        <v>71</v>
      </c>
      <c r="D19" s="89" t="s">
        <v>72</v>
      </c>
      <c r="E19" s="104">
        <v>1</v>
      </c>
      <c r="F19" s="105">
        <v>21000</v>
      </c>
      <c r="G19" s="105">
        <f t="shared" ref="G19:G22" si="3">F19*E19</f>
        <v>21000</v>
      </c>
      <c r="H19" s="105">
        <v>21000</v>
      </c>
      <c r="I19" s="113">
        <f t="shared" si="1"/>
        <v>21000</v>
      </c>
      <c r="J19" s="123">
        <f t="shared" si="2"/>
        <v>0</v>
      </c>
    </row>
    <row r="20" spans="1:10">
      <c r="A20" s="87"/>
      <c r="B20" s="87"/>
      <c r="C20" s="89"/>
      <c r="D20" s="89" t="s">
        <v>73</v>
      </c>
      <c r="E20" s="104">
        <v>1</v>
      </c>
      <c r="F20" s="105">
        <v>21000</v>
      </c>
      <c r="G20" s="105">
        <f t="shared" si="3"/>
        <v>21000</v>
      </c>
      <c r="H20" s="105">
        <v>21000</v>
      </c>
      <c r="I20" s="113">
        <f t="shared" si="1"/>
        <v>21000</v>
      </c>
      <c r="J20" s="123">
        <f t="shared" si="2"/>
        <v>0</v>
      </c>
    </row>
    <row r="21" spans="1:10">
      <c r="A21" s="87"/>
      <c r="B21" s="87"/>
      <c r="C21" s="89"/>
      <c r="D21" s="89" t="s">
        <v>74</v>
      </c>
      <c r="E21" s="104">
        <v>1</v>
      </c>
      <c r="F21" s="105">
        <v>21000</v>
      </c>
      <c r="G21" s="105">
        <f t="shared" si="3"/>
        <v>21000</v>
      </c>
      <c r="H21" s="105">
        <v>21000</v>
      </c>
      <c r="I21" s="113">
        <f t="shared" si="1"/>
        <v>21000</v>
      </c>
      <c r="J21" s="123">
        <f t="shared" si="2"/>
        <v>0</v>
      </c>
    </row>
    <row r="22" spans="1:10">
      <c r="A22" s="87"/>
      <c r="B22" s="87"/>
      <c r="C22" s="89"/>
      <c r="D22" s="89" t="s">
        <v>75</v>
      </c>
      <c r="E22" s="104">
        <v>1</v>
      </c>
      <c r="F22" s="105">
        <v>21000</v>
      </c>
      <c r="G22" s="105">
        <f t="shared" si="3"/>
        <v>21000</v>
      </c>
      <c r="H22" s="105">
        <v>21000</v>
      </c>
      <c r="I22" s="113">
        <f t="shared" si="1"/>
        <v>21000</v>
      </c>
      <c r="J22" s="123">
        <f t="shared" si="2"/>
        <v>0</v>
      </c>
    </row>
    <row r="23" spans="1:10">
      <c r="A23" s="87"/>
      <c r="B23" s="87"/>
      <c r="C23" s="89" t="s">
        <v>76</v>
      </c>
      <c r="D23" s="89" t="s">
        <v>77</v>
      </c>
      <c r="E23" s="104">
        <v>1</v>
      </c>
      <c r="F23" s="105">
        <v>15000</v>
      </c>
      <c r="G23" s="105">
        <f t="shared" ref="G23" si="4">F23*E23</f>
        <v>15000</v>
      </c>
      <c r="H23" s="105">
        <v>15000</v>
      </c>
      <c r="I23" s="113">
        <f t="shared" si="1"/>
        <v>15000</v>
      </c>
      <c r="J23" s="123">
        <f t="shared" si="2"/>
        <v>0</v>
      </c>
    </row>
    <row r="24" spans="1:10">
      <c r="A24" s="87"/>
      <c r="B24" s="87"/>
      <c r="C24" s="89"/>
      <c r="D24" s="89" t="s">
        <v>78</v>
      </c>
      <c r="E24" s="104">
        <v>1</v>
      </c>
      <c r="F24" s="105">
        <v>11000</v>
      </c>
      <c r="G24" s="105">
        <f t="shared" ref="G24:G26" si="5">F24*E24</f>
        <v>11000</v>
      </c>
      <c r="H24" s="105">
        <v>11000</v>
      </c>
      <c r="I24" s="113">
        <f t="shared" si="1"/>
        <v>11000</v>
      </c>
      <c r="J24" s="123">
        <f t="shared" si="2"/>
        <v>0</v>
      </c>
    </row>
    <row r="25" spans="1:10">
      <c r="A25" s="87"/>
      <c r="B25" s="87"/>
      <c r="C25" s="89"/>
      <c r="D25" s="89" t="s">
        <v>79</v>
      </c>
      <c r="E25" s="104">
        <v>1</v>
      </c>
      <c r="F25" s="105">
        <v>11000</v>
      </c>
      <c r="G25" s="105">
        <f t="shared" si="5"/>
        <v>11000</v>
      </c>
      <c r="H25" s="105">
        <v>11000</v>
      </c>
      <c r="I25" s="113">
        <f t="shared" si="1"/>
        <v>11000</v>
      </c>
      <c r="J25" s="123">
        <f t="shared" si="2"/>
        <v>0</v>
      </c>
    </row>
    <row r="26" spans="1:10">
      <c r="A26" s="87"/>
      <c r="B26" s="87"/>
      <c r="C26" s="89"/>
      <c r="D26" s="89" t="s">
        <v>80</v>
      </c>
      <c r="E26" s="104">
        <v>1</v>
      </c>
      <c r="F26" s="105">
        <v>22000</v>
      </c>
      <c r="G26" s="105">
        <f t="shared" si="5"/>
        <v>22000</v>
      </c>
      <c r="H26" s="105">
        <v>22000</v>
      </c>
      <c r="I26" s="113">
        <f t="shared" si="1"/>
        <v>22000</v>
      </c>
      <c r="J26" s="123">
        <f t="shared" si="2"/>
        <v>0</v>
      </c>
    </row>
    <row r="27" ht="24" spans="1:10">
      <c r="A27" s="45">
        <v>2</v>
      </c>
      <c r="B27" s="106" t="s">
        <v>81</v>
      </c>
      <c r="C27" s="52"/>
      <c r="D27" s="52"/>
      <c r="E27" s="107"/>
      <c r="F27" s="107"/>
      <c r="G27" s="108">
        <f>G28</f>
        <v>62750</v>
      </c>
      <c r="H27" s="109"/>
      <c r="I27" s="124">
        <f>I28</f>
        <v>0</v>
      </c>
      <c r="J27" s="123"/>
    </row>
    <row r="28" ht="24" spans="1:10">
      <c r="A28" s="52">
        <v>2.1</v>
      </c>
      <c r="B28" s="110" t="s">
        <v>81</v>
      </c>
      <c r="C28" s="88" t="s">
        <v>82</v>
      </c>
      <c r="D28" s="52" t="s">
        <v>83</v>
      </c>
      <c r="E28" s="107">
        <v>1</v>
      </c>
      <c r="F28" s="111"/>
      <c r="G28" s="112">
        <f>G3*0.1</f>
        <v>62750</v>
      </c>
      <c r="H28" s="113">
        <v>0</v>
      </c>
      <c r="I28" s="113">
        <v>0</v>
      </c>
      <c r="J28" s="123">
        <f>G28-I28</f>
        <v>62750</v>
      </c>
    </row>
    <row r="29" spans="1:10">
      <c r="A29" s="81">
        <v>3</v>
      </c>
      <c r="B29" s="81" t="s">
        <v>13</v>
      </c>
      <c r="C29" s="114" t="s">
        <v>84</v>
      </c>
      <c r="D29" s="115"/>
      <c r="E29" s="116"/>
      <c r="F29" s="105"/>
      <c r="G29" s="117">
        <f>G3+G27</f>
        <v>690250</v>
      </c>
      <c r="H29" s="109"/>
      <c r="I29" s="124">
        <f>I3+I27</f>
        <v>627500</v>
      </c>
      <c r="J29" s="123"/>
    </row>
    <row r="30" ht="27" customHeight="1" spans="1:10">
      <c r="A30" s="118">
        <v>4</v>
      </c>
      <c r="B30" s="118" t="s">
        <v>85</v>
      </c>
      <c r="C30" s="119" t="s">
        <v>86</v>
      </c>
      <c r="D30" s="118"/>
      <c r="E30" s="120"/>
      <c r="F30" s="120"/>
      <c r="G30" s="121"/>
      <c r="H30" s="120"/>
      <c r="I30" s="120">
        <v>0</v>
      </c>
      <c r="J30" s="123"/>
    </row>
    <row r="31" spans="1:10">
      <c r="A31" s="118">
        <v>5</v>
      </c>
      <c r="B31" s="118" t="s">
        <v>15</v>
      </c>
      <c r="C31" s="122" t="s">
        <v>87</v>
      </c>
      <c r="D31" s="118"/>
      <c r="E31" s="120"/>
      <c r="F31" s="120"/>
      <c r="G31" s="120">
        <f>G29</f>
        <v>690250</v>
      </c>
      <c r="H31" s="120"/>
      <c r="I31" s="120">
        <f>I29-I30</f>
        <v>627500</v>
      </c>
      <c r="J31" s="120">
        <f>G31-I31</f>
        <v>62750</v>
      </c>
    </row>
  </sheetData>
  <mergeCells count="11">
    <mergeCell ref="A1:J1"/>
    <mergeCell ref="A4:A6"/>
    <mergeCell ref="A7:A9"/>
    <mergeCell ref="A10:A26"/>
    <mergeCell ref="B4:B6"/>
    <mergeCell ref="B7:B9"/>
    <mergeCell ref="B10:B26"/>
    <mergeCell ref="C10:C15"/>
    <mergeCell ref="C16:C18"/>
    <mergeCell ref="C19:C22"/>
    <mergeCell ref="C23:C26"/>
  </mergeCells>
  <pageMargins left="1.22013888888889" right="0.700694444444445" top="0.751388888888889" bottom="0.751388888888889" header="0.298611111111111" footer="0.298611111111111"/>
  <pageSetup paperSize="9" scale="86"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workbookViewId="0">
      <selection activeCell="C25" sqref="C25"/>
    </sheetView>
  </sheetViews>
  <sheetFormatPr defaultColWidth="9" defaultRowHeight="13.5"/>
  <cols>
    <col min="1" max="1" width="4.375" customWidth="1"/>
    <col min="2" max="2" width="10.75" style="79" customWidth="1"/>
    <col min="3" max="3" width="49.375" customWidth="1"/>
    <col min="4" max="4" width="4" style="79" customWidth="1"/>
    <col min="5" max="5" width="5" customWidth="1"/>
    <col min="6" max="6" width="9.25" customWidth="1"/>
    <col min="7" max="7" width="11.25" customWidth="1"/>
    <col min="8" max="8" width="9.125" customWidth="1"/>
    <col min="9" max="9" width="10.625" customWidth="1"/>
    <col min="10" max="10" width="10.25" customWidth="1"/>
  </cols>
  <sheetData>
    <row r="1" ht="36" customHeight="1" spans="1:7">
      <c r="A1" s="1" t="s">
        <v>88</v>
      </c>
      <c r="B1" s="1"/>
      <c r="C1" s="1"/>
      <c r="D1" s="1"/>
      <c r="E1" s="1"/>
      <c r="F1" s="1"/>
      <c r="G1" s="1"/>
    </row>
    <row r="2" ht="24" spans="1:10">
      <c r="A2" s="42" t="s">
        <v>1</v>
      </c>
      <c r="B2" s="43" t="s">
        <v>89</v>
      </c>
      <c r="C2" s="44" t="s">
        <v>90</v>
      </c>
      <c r="D2" s="43" t="s">
        <v>91</v>
      </c>
      <c r="E2" s="43" t="s">
        <v>40</v>
      </c>
      <c r="F2" s="45" t="s">
        <v>41</v>
      </c>
      <c r="G2" s="45" t="s">
        <v>42</v>
      </c>
      <c r="H2" s="45" t="s">
        <v>92</v>
      </c>
      <c r="I2" s="45" t="s">
        <v>93</v>
      </c>
      <c r="J2" s="45" t="s">
        <v>5</v>
      </c>
    </row>
    <row r="3" ht="24" spans="1:10">
      <c r="A3" s="80">
        <v>1</v>
      </c>
      <c r="B3" s="81" t="s">
        <v>94</v>
      </c>
      <c r="C3" s="82"/>
      <c r="D3" s="83"/>
      <c r="E3" s="83"/>
      <c r="F3" s="84"/>
      <c r="G3" s="85">
        <f>SUM(G4:G13)</f>
        <v>177250</v>
      </c>
      <c r="H3" s="86"/>
      <c r="I3" s="98">
        <f>SUM(I4:I13)</f>
        <v>143826</v>
      </c>
      <c r="J3" s="98">
        <f>G3-I3</f>
        <v>33424</v>
      </c>
    </row>
    <row r="4" ht="409.5" spans="1:10">
      <c r="A4" s="83">
        <v>1.1</v>
      </c>
      <c r="B4" s="87" t="s">
        <v>95</v>
      </c>
      <c r="C4" s="88" t="s">
        <v>96</v>
      </c>
      <c r="D4" s="83" t="s">
        <v>97</v>
      </c>
      <c r="E4" s="83">
        <v>1</v>
      </c>
      <c r="F4" s="84">
        <v>68000</v>
      </c>
      <c r="G4" s="84">
        <f>F4*E4</f>
        <v>68000</v>
      </c>
      <c r="H4" s="54">
        <v>60500</v>
      </c>
      <c r="I4" s="54">
        <f>H4*E4</f>
        <v>60500</v>
      </c>
      <c r="J4" s="55">
        <f>G4-I4</f>
        <v>7500</v>
      </c>
    </row>
    <row r="5" ht="60" spans="1:10">
      <c r="A5" s="83">
        <v>1.2</v>
      </c>
      <c r="B5" s="87" t="s">
        <v>98</v>
      </c>
      <c r="C5" s="89" t="s">
        <v>99</v>
      </c>
      <c r="D5" s="83" t="s">
        <v>97</v>
      </c>
      <c r="E5" s="83">
        <v>1</v>
      </c>
      <c r="F5" s="84">
        <v>6000</v>
      </c>
      <c r="G5" s="84">
        <f t="shared" ref="G5:G13" si="0">F5*E5</f>
        <v>6000</v>
      </c>
      <c r="H5" s="54">
        <v>4800</v>
      </c>
      <c r="I5" s="54">
        <f t="shared" ref="I5:I13" si="1">H5*E5</f>
        <v>4800</v>
      </c>
      <c r="J5" s="55">
        <f t="shared" ref="J5:J14" si="2">G5-I5</f>
        <v>1200</v>
      </c>
    </row>
    <row r="6" spans="1:10">
      <c r="A6" s="83">
        <v>1.3</v>
      </c>
      <c r="B6" s="87" t="s">
        <v>100</v>
      </c>
      <c r="C6" s="89" t="s">
        <v>101</v>
      </c>
      <c r="D6" s="83" t="s">
        <v>97</v>
      </c>
      <c r="E6" s="83">
        <v>1</v>
      </c>
      <c r="F6" s="84">
        <v>250</v>
      </c>
      <c r="G6" s="84">
        <f t="shared" si="0"/>
        <v>250</v>
      </c>
      <c r="H6" s="55">
        <v>250</v>
      </c>
      <c r="I6" s="55">
        <f t="shared" si="1"/>
        <v>250</v>
      </c>
      <c r="J6" s="55">
        <f t="shared" si="2"/>
        <v>0</v>
      </c>
    </row>
    <row r="7" ht="108" spans="1:10">
      <c r="A7" s="83">
        <v>1.4</v>
      </c>
      <c r="B7" s="87" t="s">
        <v>102</v>
      </c>
      <c r="C7" s="89" t="s">
        <v>103</v>
      </c>
      <c r="D7" s="83" t="s">
        <v>97</v>
      </c>
      <c r="E7" s="83">
        <v>1</v>
      </c>
      <c r="F7" s="84">
        <v>39000</v>
      </c>
      <c r="G7" s="84">
        <f t="shared" si="0"/>
        <v>39000</v>
      </c>
      <c r="H7" s="54">
        <v>28248</v>
      </c>
      <c r="I7" s="54">
        <f t="shared" si="1"/>
        <v>28248</v>
      </c>
      <c r="J7" s="55">
        <f t="shared" si="2"/>
        <v>10752</v>
      </c>
    </row>
    <row r="8" ht="24" spans="1:10">
      <c r="A8" s="83">
        <v>1.5</v>
      </c>
      <c r="B8" s="87" t="s">
        <v>104</v>
      </c>
      <c r="C8" s="89" t="s">
        <v>105</v>
      </c>
      <c r="D8" s="83" t="s">
        <v>97</v>
      </c>
      <c r="E8" s="83">
        <v>2</v>
      </c>
      <c r="F8" s="84">
        <v>1000</v>
      </c>
      <c r="G8" s="84">
        <f t="shared" si="0"/>
        <v>2000</v>
      </c>
      <c r="H8" s="55">
        <v>1000</v>
      </c>
      <c r="I8" s="55">
        <f t="shared" si="1"/>
        <v>2000</v>
      </c>
      <c r="J8" s="55">
        <f t="shared" si="2"/>
        <v>0</v>
      </c>
    </row>
    <row r="9" ht="108" spans="1:10">
      <c r="A9" s="83">
        <v>1.6</v>
      </c>
      <c r="B9" s="83" t="s">
        <v>106</v>
      </c>
      <c r="C9" s="89" t="s">
        <v>107</v>
      </c>
      <c r="D9" s="83" t="s">
        <v>97</v>
      </c>
      <c r="E9" s="83">
        <v>1</v>
      </c>
      <c r="F9" s="84">
        <v>5500</v>
      </c>
      <c r="G9" s="84">
        <f t="shared" si="0"/>
        <v>5500</v>
      </c>
      <c r="H9" s="54">
        <v>3729</v>
      </c>
      <c r="I9" s="54">
        <f t="shared" si="1"/>
        <v>3729</v>
      </c>
      <c r="J9" s="55">
        <f t="shared" si="2"/>
        <v>1771</v>
      </c>
    </row>
    <row r="10" spans="1:10">
      <c r="A10" s="83">
        <v>1.7</v>
      </c>
      <c r="B10" s="87" t="s">
        <v>108</v>
      </c>
      <c r="C10" s="82" t="s">
        <v>109</v>
      </c>
      <c r="D10" s="83" t="s">
        <v>110</v>
      </c>
      <c r="E10" s="83">
        <v>1</v>
      </c>
      <c r="F10" s="84">
        <v>5000</v>
      </c>
      <c r="G10" s="84">
        <f t="shared" si="0"/>
        <v>5000</v>
      </c>
      <c r="H10" s="55">
        <v>5000</v>
      </c>
      <c r="I10" s="55">
        <f t="shared" si="1"/>
        <v>5000</v>
      </c>
      <c r="J10" s="55">
        <f t="shared" si="2"/>
        <v>0</v>
      </c>
    </row>
    <row r="11" spans="1:10">
      <c r="A11" s="83">
        <v>1.8</v>
      </c>
      <c r="B11" s="83" t="s">
        <v>111</v>
      </c>
      <c r="C11" s="82" t="s">
        <v>112</v>
      </c>
      <c r="D11" s="83" t="s">
        <v>113</v>
      </c>
      <c r="E11" s="83">
        <v>1</v>
      </c>
      <c r="F11" s="84">
        <v>11000</v>
      </c>
      <c r="G11" s="84">
        <f t="shared" si="0"/>
        <v>11000</v>
      </c>
      <c r="H11" s="55">
        <v>11000</v>
      </c>
      <c r="I11" s="55">
        <f t="shared" si="1"/>
        <v>11000</v>
      </c>
      <c r="J11" s="55">
        <f t="shared" si="2"/>
        <v>0</v>
      </c>
    </row>
    <row r="12" spans="1:10">
      <c r="A12" s="83">
        <v>1.9</v>
      </c>
      <c r="B12" s="83" t="s">
        <v>114</v>
      </c>
      <c r="C12" s="90" t="s">
        <v>115</v>
      </c>
      <c r="D12" s="83" t="s">
        <v>110</v>
      </c>
      <c r="E12" s="83">
        <v>1</v>
      </c>
      <c r="F12" s="84">
        <v>39000</v>
      </c>
      <c r="G12" s="84">
        <f t="shared" si="0"/>
        <v>39000</v>
      </c>
      <c r="H12" s="54">
        <v>26799</v>
      </c>
      <c r="I12" s="54">
        <f t="shared" si="1"/>
        <v>26799</v>
      </c>
      <c r="J12" s="55">
        <f t="shared" si="2"/>
        <v>12201</v>
      </c>
    </row>
    <row r="13" spans="1:10">
      <c r="A13" s="91">
        <v>1.1</v>
      </c>
      <c r="B13" s="83" t="s">
        <v>116</v>
      </c>
      <c r="C13" s="83"/>
      <c r="D13" s="83" t="s">
        <v>110</v>
      </c>
      <c r="E13" s="83">
        <v>1</v>
      </c>
      <c r="F13" s="84">
        <v>1500</v>
      </c>
      <c r="G13" s="84">
        <f t="shared" si="0"/>
        <v>1500</v>
      </c>
      <c r="H13" s="55">
        <v>1500</v>
      </c>
      <c r="I13" s="55">
        <f t="shared" si="1"/>
        <v>1500</v>
      </c>
      <c r="J13" s="55">
        <f t="shared" si="2"/>
        <v>0</v>
      </c>
    </row>
    <row r="14" ht="24" spans="1:10">
      <c r="A14" s="81">
        <v>2</v>
      </c>
      <c r="B14" s="81" t="s">
        <v>117</v>
      </c>
      <c r="C14" s="89"/>
      <c r="D14" s="87"/>
      <c r="E14" s="87"/>
      <c r="F14" s="84"/>
      <c r="G14" s="85">
        <f>SUM(G15:G21)</f>
        <v>97750</v>
      </c>
      <c r="H14" s="55"/>
      <c r="I14" s="59">
        <f>SUM(I15:I21)</f>
        <v>89855</v>
      </c>
      <c r="J14" s="59">
        <f t="shared" si="2"/>
        <v>7895</v>
      </c>
    </row>
    <row r="15" ht="60" spans="1:10">
      <c r="A15" s="87">
        <v>2.1</v>
      </c>
      <c r="B15" s="87" t="s">
        <v>98</v>
      </c>
      <c r="C15" s="89" t="s">
        <v>118</v>
      </c>
      <c r="D15" s="87" t="s">
        <v>97</v>
      </c>
      <c r="E15" s="87">
        <v>5</v>
      </c>
      <c r="F15" s="84">
        <v>5000</v>
      </c>
      <c r="G15" s="84">
        <f t="shared" ref="G15:G21" si="3">F15*E15</f>
        <v>25000</v>
      </c>
      <c r="H15" s="54">
        <v>4000</v>
      </c>
      <c r="I15" s="54">
        <f>E15*H15</f>
        <v>20000</v>
      </c>
      <c r="J15" s="55">
        <f t="shared" ref="J15:J21" si="4">G15-I15</f>
        <v>5000</v>
      </c>
    </row>
    <row r="16" ht="48" spans="1:10">
      <c r="A16" s="87">
        <v>2.2</v>
      </c>
      <c r="B16" s="87" t="s">
        <v>119</v>
      </c>
      <c r="C16" s="89" t="s">
        <v>120</v>
      </c>
      <c r="D16" s="87" t="s">
        <v>97</v>
      </c>
      <c r="E16" s="87">
        <v>5</v>
      </c>
      <c r="F16" s="84">
        <v>2500</v>
      </c>
      <c r="G16" s="84">
        <f t="shared" si="3"/>
        <v>12500</v>
      </c>
      <c r="H16" s="54">
        <v>1921</v>
      </c>
      <c r="I16" s="54">
        <f t="shared" ref="I16:I21" si="5">E16*H16</f>
        <v>9605</v>
      </c>
      <c r="J16" s="55">
        <f t="shared" si="4"/>
        <v>2895</v>
      </c>
    </row>
    <row r="17" spans="1:10">
      <c r="A17" s="87">
        <v>2.3</v>
      </c>
      <c r="B17" s="87" t="s">
        <v>100</v>
      </c>
      <c r="C17" s="89" t="s">
        <v>101</v>
      </c>
      <c r="D17" s="87" t="s">
        <v>110</v>
      </c>
      <c r="E17" s="87">
        <v>5</v>
      </c>
      <c r="F17" s="84">
        <v>250</v>
      </c>
      <c r="G17" s="84">
        <f t="shared" si="3"/>
        <v>1250</v>
      </c>
      <c r="H17" s="55">
        <v>250</v>
      </c>
      <c r="I17" s="55">
        <f t="shared" si="5"/>
        <v>1250</v>
      </c>
      <c r="J17" s="55">
        <f t="shared" si="4"/>
        <v>0</v>
      </c>
    </row>
    <row r="18" ht="24" spans="1:10">
      <c r="A18" s="83">
        <v>2.4</v>
      </c>
      <c r="B18" s="87" t="s">
        <v>104</v>
      </c>
      <c r="C18" s="89" t="s">
        <v>105</v>
      </c>
      <c r="D18" s="83" t="s">
        <v>97</v>
      </c>
      <c r="E18" s="83">
        <v>5</v>
      </c>
      <c r="F18" s="84">
        <v>1000</v>
      </c>
      <c r="G18" s="84">
        <f t="shared" si="3"/>
        <v>5000</v>
      </c>
      <c r="H18" s="55">
        <v>1000</v>
      </c>
      <c r="I18" s="55">
        <f t="shared" si="5"/>
        <v>5000</v>
      </c>
      <c r="J18" s="55">
        <f t="shared" si="4"/>
        <v>0</v>
      </c>
    </row>
    <row r="19" ht="72" spans="1:10">
      <c r="A19" s="83">
        <v>2.5</v>
      </c>
      <c r="B19" s="83" t="s">
        <v>121</v>
      </c>
      <c r="C19" s="89" t="s">
        <v>122</v>
      </c>
      <c r="D19" s="83" t="s">
        <v>97</v>
      </c>
      <c r="E19" s="83">
        <v>5</v>
      </c>
      <c r="F19" s="84">
        <v>4300</v>
      </c>
      <c r="G19" s="84">
        <f t="shared" si="3"/>
        <v>21500</v>
      </c>
      <c r="H19" s="55">
        <v>4300</v>
      </c>
      <c r="I19" s="55">
        <f t="shared" si="5"/>
        <v>21500</v>
      </c>
      <c r="J19" s="55">
        <f t="shared" si="4"/>
        <v>0</v>
      </c>
    </row>
    <row r="20" ht="24" spans="1:10">
      <c r="A20" s="87">
        <v>2.6</v>
      </c>
      <c r="B20" s="89" t="s">
        <v>123</v>
      </c>
      <c r="C20" s="90" t="s">
        <v>124</v>
      </c>
      <c r="D20" s="92" t="s">
        <v>125</v>
      </c>
      <c r="E20" s="83">
        <v>5</v>
      </c>
      <c r="F20" s="84">
        <v>5000</v>
      </c>
      <c r="G20" s="84">
        <f t="shared" si="3"/>
        <v>25000</v>
      </c>
      <c r="H20" s="55">
        <v>5000</v>
      </c>
      <c r="I20" s="55">
        <f t="shared" si="5"/>
        <v>25000</v>
      </c>
      <c r="J20" s="55">
        <f t="shared" si="4"/>
        <v>0</v>
      </c>
    </row>
    <row r="21" spans="1:10">
      <c r="A21" s="87">
        <v>2.7</v>
      </c>
      <c r="B21" s="83" t="s">
        <v>116</v>
      </c>
      <c r="C21" s="89"/>
      <c r="D21" s="83" t="s">
        <v>110</v>
      </c>
      <c r="E21" s="83">
        <v>5</v>
      </c>
      <c r="F21" s="84">
        <v>1500</v>
      </c>
      <c r="G21" s="84">
        <f t="shared" si="3"/>
        <v>7500</v>
      </c>
      <c r="H21" s="55">
        <v>1500</v>
      </c>
      <c r="I21" s="55">
        <f t="shared" si="5"/>
        <v>7500</v>
      </c>
      <c r="J21" s="55">
        <f t="shared" si="4"/>
        <v>0</v>
      </c>
    </row>
    <row r="22" ht="24" spans="1:10">
      <c r="A22" s="81">
        <v>3</v>
      </c>
      <c r="B22" s="81" t="s">
        <v>126</v>
      </c>
      <c r="C22" s="89"/>
      <c r="D22" s="87"/>
      <c r="E22" s="83"/>
      <c r="F22" s="84"/>
      <c r="G22" s="85">
        <f>SUM(G23:G26)</f>
        <v>36180</v>
      </c>
      <c r="H22" s="85"/>
      <c r="I22" s="85">
        <f>SUM(I23:I26)</f>
        <v>35872</v>
      </c>
      <c r="J22" s="59">
        <f>SUM(J23:J26)</f>
        <v>308</v>
      </c>
    </row>
    <row r="23" spans="1:10">
      <c r="A23" s="87">
        <v>3.1</v>
      </c>
      <c r="B23" s="87" t="s">
        <v>127</v>
      </c>
      <c r="C23" s="82" t="s">
        <v>128</v>
      </c>
      <c r="D23" s="87" t="s">
        <v>129</v>
      </c>
      <c r="E23" s="87">
        <v>2</v>
      </c>
      <c r="F23" s="84">
        <v>15000</v>
      </c>
      <c r="G23" s="84">
        <f>F23*E23</f>
        <v>30000</v>
      </c>
      <c r="H23" s="55">
        <v>15000</v>
      </c>
      <c r="I23" s="55">
        <f>E23*H23</f>
        <v>30000</v>
      </c>
      <c r="J23" s="55">
        <f>G23-I23</f>
        <v>0</v>
      </c>
    </row>
    <row r="24" ht="72" spans="1:10">
      <c r="A24" s="87">
        <v>3.2</v>
      </c>
      <c r="B24" s="87" t="s">
        <v>130</v>
      </c>
      <c r="C24" s="88" t="s">
        <v>131</v>
      </c>
      <c r="D24" s="87" t="s">
        <v>97</v>
      </c>
      <c r="E24" s="87">
        <v>1</v>
      </c>
      <c r="F24" s="84">
        <v>1100</v>
      </c>
      <c r="G24" s="84">
        <f>F24*E24</f>
        <v>1100</v>
      </c>
      <c r="H24" s="54">
        <v>922</v>
      </c>
      <c r="I24" s="54">
        <f>E24*H24</f>
        <v>922</v>
      </c>
      <c r="J24" s="55">
        <f>G24-I24</f>
        <v>178</v>
      </c>
    </row>
    <row r="25" ht="60" spans="1:10">
      <c r="A25" s="87">
        <v>3.3</v>
      </c>
      <c r="B25" s="87" t="s">
        <v>132</v>
      </c>
      <c r="C25" s="88" t="s">
        <v>133</v>
      </c>
      <c r="D25" s="87" t="s">
        <v>97</v>
      </c>
      <c r="E25" s="87">
        <v>3</v>
      </c>
      <c r="F25" s="84">
        <v>1600</v>
      </c>
      <c r="G25" s="84">
        <f>F25*E25</f>
        <v>4800</v>
      </c>
      <c r="H25" s="55">
        <v>1600</v>
      </c>
      <c r="I25" s="55">
        <f>E25*H25</f>
        <v>4800</v>
      </c>
      <c r="J25" s="55">
        <f>G25-I25</f>
        <v>0</v>
      </c>
    </row>
    <row r="26" spans="1:10">
      <c r="A26" s="87">
        <v>3.4</v>
      </c>
      <c r="B26" s="87" t="s">
        <v>134</v>
      </c>
      <c r="C26" s="88" t="s">
        <v>135</v>
      </c>
      <c r="D26" s="87" t="s">
        <v>97</v>
      </c>
      <c r="E26" s="87">
        <v>1</v>
      </c>
      <c r="F26" s="84">
        <v>280</v>
      </c>
      <c r="G26" s="84">
        <f>F26*E26</f>
        <v>280</v>
      </c>
      <c r="H26" s="54">
        <v>150</v>
      </c>
      <c r="I26" s="54">
        <f>E26*H26</f>
        <v>150</v>
      </c>
      <c r="J26" s="55">
        <f>G26-I26</f>
        <v>130</v>
      </c>
    </row>
    <row r="27" spans="1:10">
      <c r="A27" s="93">
        <v>4</v>
      </c>
      <c r="B27" s="80" t="s">
        <v>13</v>
      </c>
      <c r="C27" s="94" t="s">
        <v>136</v>
      </c>
      <c r="D27" s="80"/>
      <c r="E27" s="94"/>
      <c r="F27" s="85"/>
      <c r="G27" s="95">
        <f>G22+G14+G3</f>
        <v>311180</v>
      </c>
      <c r="H27" s="55"/>
      <c r="I27" s="59">
        <f>I22+I14+I3</f>
        <v>269553</v>
      </c>
      <c r="J27" s="59">
        <f>G27-I27</f>
        <v>41627</v>
      </c>
    </row>
    <row r="28" spans="1:10">
      <c r="A28" s="96">
        <v>5</v>
      </c>
      <c r="B28" s="96" t="s">
        <v>85</v>
      </c>
      <c r="C28" s="97" t="s">
        <v>86</v>
      </c>
      <c r="D28" s="96"/>
      <c r="E28" s="76"/>
      <c r="F28" s="59"/>
      <c r="G28" s="59"/>
      <c r="H28" s="59"/>
      <c r="I28" s="59">
        <v>0</v>
      </c>
      <c r="J28" s="59"/>
    </row>
    <row r="29" spans="1:10">
      <c r="A29" s="96">
        <v>6</v>
      </c>
      <c r="B29" s="96" t="s">
        <v>15</v>
      </c>
      <c r="C29" s="76" t="s">
        <v>137</v>
      </c>
      <c r="D29" s="96"/>
      <c r="E29" s="76"/>
      <c r="F29" s="59"/>
      <c r="G29" s="59"/>
      <c r="H29" s="59"/>
      <c r="I29" s="59">
        <f>I27-I28</f>
        <v>269553</v>
      </c>
      <c r="J29" s="59">
        <f>G27-I29</f>
        <v>41627</v>
      </c>
    </row>
  </sheetData>
  <mergeCells count="1">
    <mergeCell ref="A1:G1"/>
  </mergeCells>
  <pageMargins left="0.984027777777778" right="0.700694444444445" top="0.751388888888889" bottom="0.751388888888889" header="0.298611111111111" footer="0.298611111111111"/>
  <pageSetup paperSize="9" scale="97"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4"/>
  <sheetViews>
    <sheetView topLeftCell="A40" workbookViewId="0">
      <selection activeCell="C11" sqref="C11"/>
    </sheetView>
  </sheetViews>
  <sheetFormatPr defaultColWidth="9" defaultRowHeight="13.5"/>
  <cols>
    <col min="1" max="1" width="5.375" customWidth="1"/>
    <col min="2" max="2" width="16.5" customWidth="1"/>
    <col min="3" max="3" width="39.5" customWidth="1"/>
    <col min="4" max="4" width="6.125" customWidth="1"/>
    <col min="5" max="5" width="6" customWidth="1"/>
    <col min="6" max="6" width="9.875" customWidth="1"/>
    <col min="7" max="7" width="10.5" customWidth="1"/>
    <col min="8" max="8" width="10.125" customWidth="1"/>
    <col min="9" max="9" width="10.75" customWidth="1"/>
    <col min="10" max="10" width="11.75" customWidth="1"/>
  </cols>
  <sheetData>
    <row r="1" ht="36" customHeight="1" spans="1:7">
      <c r="A1" s="1" t="s">
        <v>10</v>
      </c>
      <c r="B1" s="1"/>
      <c r="C1" s="1"/>
      <c r="D1" s="1"/>
      <c r="E1" s="1"/>
      <c r="F1" s="1"/>
      <c r="G1" s="1"/>
    </row>
    <row r="2" ht="24" spans="1:10">
      <c r="A2" s="42" t="s">
        <v>1</v>
      </c>
      <c r="B2" s="43" t="s">
        <v>89</v>
      </c>
      <c r="C2" s="44" t="s">
        <v>90</v>
      </c>
      <c r="D2" s="43" t="s">
        <v>91</v>
      </c>
      <c r="E2" s="43" t="s">
        <v>40</v>
      </c>
      <c r="F2" s="45" t="s">
        <v>41</v>
      </c>
      <c r="G2" s="45" t="s">
        <v>42</v>
      </c>
      <c r="H2" s="45" t="s">
        <v>92</v>
      </c>
      <c r="I2" s="45" t="s">
        <v>93</v>
      </c>
      <c r="J2" s="45" t="s">
        <v>5</v>
      </c>
    </row>
    <row r="3" ht="20.1" customHeight="1" spans="1:10">
      <c r="A3" s="43">
        <v>1</v>
      </c>
      <c r="B3" s="43" t="s">
        <v>138</v>
      </c>
      <c r="C3" s="46"/>
      <c r="D3" s="47"/>
      <c r="E3" s="48"/>
      <c r="F3" s="49"/>
      <c r="G3" s="50">
        <f>SUM(G4:G12)</f>
        <v>85150</v>
      </c>
      <c r="H3" s="51"/>
      <c r="I3" s="76">
        <f>SUM(I4:I12)</f>
        <v>78877</v>
      </c>
      <c r="J3" s="76">
        <f>G3-I3</f>
        <v>6273</v>
      </c>
    </row>
    <row r="4" ht="120" spans="1:10">
      <c r="A4" s="48">
        <v>1.1</v>
      </c>
      <c r="B4" s="48" t="s">
        <v>139</v>
      </c>
      <c r="C4" s="46" t="s">
        <v>140</v>
      </c>
      <c r="D4" s="48" t="s">
        <v>97</v>
      </c>
      <c r="E4" s="52">
        <v>2</v>
      </c>
      <c r="F4" s="53">
        <v>11220</v>
      </c>
      <c r="G4" s="53">
        <f t="shared" ref="G4:G12" si="0">F4*E4</f>
        <v>22440</v>
      </c>
      <c r="H4" s="54">
        <v>9548.5</v>
      </c>
      <c r="I4" s="54">
        <f>E4*H4</f>
        <v>19097</v>
      </c>
      <c r="J4" s="55">
        <f>G4-I4</f>
        <v>3343</v>
      </c>
    </row>
    <row r="5" ht="24" spans="1:10">
      <c r="A5" s="48">
        <v>1.2</v>
      </c>
      <c r="B5" s="48" t="s">
        <v>141</v>
      </c>
      <c r="C5" s="46" t="s">
        <v>142</v>
      </c>
      <c r="D5" s="48" t="s">
        <v>110</v>
      </c>
      <c r="E5" s="48">
        <v>2</v>
      </c>
      <c r="F5" s="53">
        <v>400</v>
      </c>
      <c r="G5" s="53">
        <f t="shared" si="0"/>
        <v>800</v>
      </c>
      <c r="H5" s="55">
        <v>400</v>
      </c>
      <c r="I5" s="55">
        <f t="shared" ref="I5:I12" si="1">E5*H5</f>
        <v>800</v>
      </c>
      <c r="J5" s="55">
        <f t="shared" ref="J5:J22" si="2">G5-I5</f>
        <v>0</v>
      </c>
    </row>
    <row r="6" ht="48" spans="1:10">
      <c r="A6" s="48">
        <v>1.3</v>
      </c>
      <c r="B6" s="48" t="s">
        <v>143</v>
      </c>
      <c r="C6" s="46" t="s">
        <v>144</v>
      </c>
      <c r="D6" s="48" t="s">
        <v>97</v>
      </c>
      <c r="E6" s="48">
        <v>2</v>
      </c>
      <c r="F6" s="53">
        <v>1500</v>
      </c>
      <c r="G6" s="53">
        <f t="shared" si="0"/>
        <v>3000</v>
      </c>
      <c r="H6" s="56">
        <v>1500</v>
      </c>
      <c r="I6" s="55">
        <f t="shared" si="1"/>
        <v>3000</v>
      </c>
      <c r="J6" s="55">
        <f t="shared" si="2"/>
        <v>0</v>
      </c>
    </row>
    <row r="7" ht="84" spans="1:10">
      <c r="A7" s="48">
        <v>1.4</v>
      </c>
      <c r="B7" s="48" t="s">
        <v>145</v>
      </c>
      <c r="C7" s="46" t="s">
        <v>146</v>
      </c>
      <c r="D7" s="48" t="s">
        <v>110</v>
      </c>
      <c r="E7" s="48">
        <v>2</v>
      </c>
      <c r="F7" s="53">
        <v>16000</v>
      </c>
      <c r="G7" s="53">
        <f t="shared" si="0"/>
        <v>32000</v>
      </c>
      <c r="H7" s="55">
        <v>16000</v>
      </c>
      <c r="I7" s="55">
        <f t="shared" si="1"/>
        <v>32000</v>
      </c>
      <c r="J7" s="55">
        <f t="shared" si="2"/>
        <v>0</v>
      </c>
    </row>
    <row r="8" ht="36" spans="1:10">
      <c r="A8" s="48">
        <v>1.5</v>
      </c>
      <c r="B8" s="48" t="s">
        <v>147</v>
      </c>
      <c r="C8" s="46" t="s">
        <v>148</v>
      </c>
      <c r="D8" s="48" t="s">
        <v>110</v>
      </c>
      <c r="E8" s="48">
        <v>3</v>
      </c>
      <c r="F8" s="53">
        <v>0</v>
      </c>
      <c r="G8" s="53">
        <f t="shared" si="0"/>
        <v>0</v>
      </c>
      <c r="H8" s="55">
        <v>0</v>
      </c>
      <c r="I8" s="55">
        <f t="shared" si="1"/>
        <v>0</v>
      </c>
      <c r="J8" s="55">
        <f t="shared" si="2"/>
        <v>0</v>
      </c>
    </row>
    <row r="9" ht="24" spans="1:10">
      <c r="A9" s="48">
        <v>1.6</v>
      </c>
      <c r="B9" s="48" t="s">
        <v>149</v>
      </c>
      <c r="C9" s="46" t="s">
        <v>150</v>
      </c>
      <c r="D9" s="48" t="s">
        <v>97</v>
      </c>
      <c r="E9" s="48">
        <v>2</v>
      </c>
      <c r="F9" s="53">
        <v>1000</v>
      </c>
      <c r="G9" s="53">
        <f t="shared" si="0"/>
        <v>2000</v>
      </c>
      <c r="H9" s="55">
        <v>1000</v>
      </c>
      <c r="I9" s="55">
        <f t="shared" si="1"/>
        <v>2000</v>
      </c>
      <c r="J9" s="55">
        <f t="shared" si="2"/>
        <v>0</v>
      </c>
    </row>
    <row r="10" ht="24" spans="1:10">
      <c r="A10" s="48">
        <v>1.7</v>
      </c>
      <c r="B10" s="48" t="s">
        <v>151</v>
      </c>
      <c r="C10" s="46" t="s">
        <v>152</v>
      </c>
      <c r="D10" s="48" t="s">
        <v>97</v>
      </c>
      <c r="E10" s="48">
        <v>2</v>
      </c>
      <c r="F10" s="53">
        <v>5460</v>
      </c>
      <c r="G10" s="53">
        <f t="shared" si="0"/>
        <v>10920</v>
      </c>
      <c r="H10" s="54">
        <v>4500</v>
      </c>
      <c r="I10" s="54">
        <f t="shared" si="1"/>
        <v>9000</v>
      </c>
      <c r="J10" s="55">
        <f t="shared" si="2"/>
        <v>1920</v>
      </c>
    </row>
    <row r="11" ht="192" spans="1:10">
      <c r="A11" s="48">
        <v>1.8</v>
      </c>
      <c r="B11" s="48" t="s">
        <v>153</v>
      </c>
      <c r="C11" s="46" t="s">
        <v>154</v>
      </c>
      <c r="D11" s="48" t="s">
        <v>97</v>
      </c>
      <c r="E11" s="48">
        <v>2</v>
      </c>
      <c r="F11" s="53">
        <v>3995</v>
      </c>
      <c r="G11" s="53">
        <f t="shared" si="0"/>
        <v>7990</v>
      </c>
      <c r="H11" s="54">
        <v>3490</v>
      </c>
      <c r="I11" s="54">
        <f t="shared" si="1"/>
        <v>6980</v>
      </c>
      <c r="J11" s="55">
        <f t="shared" si="2"/>
        <v>1010</v>
      </c>
    </row>
    <row r="12" ht="24" spans="1:10">
      <c r="A12" s="48">
        <v>1.9</v>
      </c>
      <c r="B12" s="48" t="s">
        <v>155</v>
      </c>
      <c r="C12" s="46" t="s">
        <v>156</v>
      </c>
      <c r="D12" s="48" t="s">
        <v>157</v>
      </c>
      <c r="E12" s="48">
        <v>2</v>
      </c>
      <c r="F12" s="53">
        <v>3000</v>
      </c>
      <c r="G12" s="53">
        <f t="shared" si="0"/>
        <v>6000</v>
      </c>
      <c r="H12" s="55">
        <v>3000</v>
      </c>
      <c r="I12" s="55">
        <f t="shared" si="1"/>
        <v>6000</v>
      </c>
      <c r="J12" s="55">
        <f t="shared" si="2"/>
        <v>0</v>
      </c>
    </row>
    <row r="13" spans="1:10">
      <c r="A13" s="43">
        <v>2</v>
      </c>
      <c r="B13" s="43" t="s">
        <v>158</v>
      </c>
      <c r="C13" s="46"/>
      <c r="D13" s="47"/>
      <c r="E13" s="48"/>
      <c r="F13" s="53"/>
      <c r="G13" s="57">
        <f>SUM(G14:G17)</f>
        <v>28900</v>
      </c>
      <c r="H13" s="55"/>
      <c r="I13" s="59">
        <f>SUM(I14:I17)</f>
        <v>28900</v>
      </c>
      <c r="J13" s="59">
        <f t="shared" si="2"/>
        <v>0</v>
      </c>
    </row>
    <row r="14" ht="192" spans="1:10">
      <c r="A14" s="48">
        <v>2.1</v>
      </c>
      <c r="B14" s="48" t="s">
        <v>158</v>
      </c>
      <c r="C14" s="46" t="s">
        <v>159</v>
      </c>
      <c r="D14" s="48" t="s">
        <v>97</v>
      </c>
      <c r="E14" s="48">
        <v>1</v>
      </c>
      <c r="F14" s="53">
        <v>12600</v>
      </c>
      <c r="G14" s="53">
        <f>F14*E14</f>
        <v>12600</v>
      </c>
      <c r="H14" s="55">
        <v>12600</v>
      </c>
      <c r="I14" s="55">
        <f>E14*H14</f>
        <v>12600</v>
      </c>
      <c r="J14" s="55">
        <f t="shared" si="2"/>
        <v>0</v>
      </c>
    </row>
    <row r="15" spans="1:10">
      <c r="A15" s="48">
        <v>2.2</v>
      </c>
      <c r="B15" s="48" t="s">
        <v>160</v>
      </c>
      <c r="C15" s="46" t="s">
        <v>161</v>
      </c>
      <c r="D15" s="48" t="s">
        <v>97</v>
      </c>
      <c r="E15" s="48">
        <v>1</v>
      </c>
      <c r="F15" s="53">
        <v>500</v>
      </c>
      <c r="G15" s="53">
        <f>F15*E15</f>
        <v>500</v>
      </c>
      <c r="H15" s="55">
        <v>500</v>
      </c>
      <c r="I15" s="55">
        <f>E15*H15</f>
        <v>500</v>
      </c>
      <c r="J15" s="55">
        <f t="shared" si="2"/>
        <v>0</v>
      </c>
    </row>
    <row r="16" spans="1:10">
      <c r="A16" s="48">
        <v>2.3</v>
      </c>
      <c r="B16" s="48" t="s">
        <v>162</v>
      </c>
      <c r="C16" s="46" t="s">
        <v>163</v>
      </c>
      <c r="D16" s="48" t="s">
        <v>97</v>
      </c>
      <c r="E16" s="48">
        <v>1</v>
      </c>
      <c r="F16" s="53">
        <v>14600</v>
      </c>
      <c r="G16" s="53">
        <f>F16*E16</f>
        <v>14600</v>
      </c>
      <c r="H16" s="55">
        <v>14600</v>
      </c>
      <c r="I16" s="55">
        <f>E16*H16</f>
        <v>14600</v>
      </c>
      <c r="J16" s="55">
        <f t="shared" si="2"/>
        <v>0</v>
      </c>
    </row>
    <row r="17" ht="24" spans="1:10">
      <c r="A17" s="48">
        <v>2.4</v>
      </c>
      <c r="B17" s="48" t="s">
        <v>155</v>
      </c>
      <c r="C17" s="46" t="s">
        <v>164</v>
      </c>
      <c r="D17" s="48" t="s">
        <v>157</v>
      </c>
      <c r="E17" s="48">
        <v>1</v>
      </c>
      <c r="F17" s="53">
        <v>1200</v>
      </c>
      <c r="G17" s="53">
        <f>F17*E17</f>
        <v>1200</v>
      </c>
      <c r="H17" s="55">
        <v>1200</v>
      </c>
      <c r="I17" s="55">
        <f>E17*H17</f>
        <v>1200</v>
      </c>
      <c r="J17" s="55">
        <f t="shared" si="2"/>
        <v>0</v>
      </c>
    </row>
    <row r="18" spans="1:10">
      <c r="A18" s="43">
        <v>3</v>
      </c>
      <c r="B18" s="43" t="s">
        <v>165</v>
      </c>
      <c r="C18" s="46"/>
      <c r="D18" s="48"/>
      <c r="E18" s="48"/>
      <c r="F18" s="53"/>
      <c r="G18" s="57">
        <f>SUM(G19:G22)</f>
        <v>51900</v>
      </c>
      <c r="H18" s="55"/>
      <c r="I18" s="59">
        <v>51900</v>
      </c>
      <c r="J18" s="59">
        <f t="shared" si="2"/>
        <v>0</v>
      </c>
    </row>
    <row r="19" ht="192" spans="1:10">
      <c r="A19" s="48">
        <v>3.1</v>
      </c>
      <c r="B19" s="48" t="s">
        <v>165</v>
      </c>
      <c r="C19" s="46" t="s">
        <v>166</v>
      </c>
      <c r="D19" s="48" t="s">
        <v>97</v>
      </c>
      <c r="E19" s="48">
        <v>1</v>
      </c>
      <c r="F19" s="53">
        <v>35600</v>
      </c>
      <c r="G19" s="53">
        <f>F19*E19</f>
        <v>35600</v>
      </c>
      <c r="H19" s="55">
        <v>35600</v>
      </c>
      <c r="I19" s="55">
        <f>E19*H19</f>
        <v>35600</v>
      </c>
      <c r="J19" s="55">
        <f t="shared" si="2"/>
        <v>0</v>
      </c>
    </row>
    <row r="20" spans="1:10">
      <c r="A20" s="48">
        <v>3.2</v>
      </c>
      <c r="B20" s="48" t="s">
        <v>160</v>
      </c>
      <c r="C20" s="46" t="s">
        <v>161</v>
      </c>
      <c r="D20" s="48" t="s">
        <v>97</v>
      </c>
      <c r="E20" s="48">
        <v>1</v>
      </c>
      <c r="F20" s="53">
        <v>500</v>
      </c>
      <c r="G20" s="53">
        <f>F20*E20</f>
        <v>500</v>
      </c>
      <c r="H20" s="55">
        <v>500</v>
      </c>
      <c r="I20" s="55">
        <f>E20*H20</f>
        <v>500</v>
      </c>
      <c r="J20" s="55">
        <f t="shared" si="2"/>
        <v>0</v>
      </c>
    </row>
    <row r="21" spans="1:10">
      <c r="A21" s="48">
        <v>3.3</v>
      </c>
      <c r="B21" s="48" t="s">
        <v>162</v>
      </c>
      <c r="C21" s="46" t="s">
        <v>167</v>
      </c>
      <c r="D21" s="48" t="s">
        <v>97</v>
      </c>
      <c r="E21" s="48">
        <v>1</v>
      </c>
      <c r="F21" s="53">
        <v>14600</v>
      </c>
      <c r="G21" s="53">
        <f>F21*E21</f>
        <v>14600</v>
      </c>
      <c r="H21" s="55">
        <v>14600</v>
      </c>
      <c r="I21" s="55">
        <f>E21*H21</f>
        <v>14600</v>
      </c>
      <c r="J21" s="55">
        <f t="shared" si="2"/>
        <v>0</v>
      </c>
    </row>
    <row r="22" ht="24" spans="1:10">
      <c r="A22" s="48">
        <v>3.4</v>
      </c>
      <c r="B22" s="48" t="s">
        <v>155</v>
      </c>
      <c r="C22" s="46" t="s">
        <v>164</v>
      </c>
      <c r="D22" s="47" t="s">
        <v>157</v>
      </c>
      <c r="E22" s="48">
        <v>1</v>
      </c>
      <c r="F22" s="53">
        <v>1200</v>
      </c>
      <c r="G22" s="53">
        <f>F22*E22</f>
        <v>1200</v>
      </c>
      <c r="H22" s="55">
        <v>1200</v>
      </c>
      <c r="I22" s="55">
        <f>E22*H22</f>
        <v>1200</v>
      </c>
      <c r="J22" s="55">
        <f t="shared" si="2"/>
        <v>0</v>
      </c>
    </row>
    <row r="23" spans="1:10">
      <c r="A23" s="43">
        <v>4</v>
      </c>
      <c r="B23" s="43" t="s">
        <v>168</v>
      </c>
      <c r="C23" s="46"/>
      <c r="D23" s="47"/>
      <c r="E23" s="48"/>
      <c r="F23" s="53"/>
      <c r="G23" s="57">
        <f>SUM(G24:G42)</f>
        <v>180295</v>
      </c>
      <c r="H23" s="57"/>
      <c r="I23" s="57">
        <f>SUM(I24:I42)</f>
        <v>136315</v>
      </c>
      <c r="J23" s="59">
        <f t="shared" ref="J23:J43" si="3">G23-I23</f>
        <v>43980</v>
      </c>
    </row>
    <row r="24" ht="288" spans="1:10">
      <c r="A24" s="48">
        <v>4.1</v>
      </c>
      <c r="B24" s="48" t="s">
        <v>169</v>
      </c>
      <c r="C24" s="46" t="s">
        <v>170</v>
      </c>
      <c r="D24" s="48" t="s">
        <v>97</v>
      </c>
      <c r="E24" s="48">
        <v>1</v>
      </c>
      <c r="F24" s="53">
        <v>88000</v>
      </c>
      <c r="G24" s="53">
        <f t="shared" ref="G24:G42" si="4">F24*E24</f>
        <v>88000</v>
      </c>
      <c r="H24" s="54">
        <v>50000</v>
      </c>
      <c r="I24" s="54">
        <f t="shared" ref="I23:I42" si="5">E24*H24</f>
        <v>50000</v>
      </c>
      <c r="J24" s="55">
        <f t="shared" si="3"/>
        <v>38000</v>
      </c>
    </row>
    <row r="25" spans="1:10">
      <c r="A25" s="48">
        <v>4.2</v>
      </c>
      <c r="B25" s="48" t="s">
        <v>171</v>
      </c>
      <c r="C25" s="46" t="s">
        <v>172</v>
      </c>
      <c r="D25" s="48" t="s">
        <v>97</v>
      </c>
      <c r="E25" s="48">
        <v>1</v>
      </c>
      <c r="F25" s="53">
        <v>1400</v>
      </c>
      <c r="G25" s="53">
        <f t="shared" si="4"/>
        <v>1400</v>
      </c>
      <c r="H25" s="55">
        <v>1400</v>
      </c>
      <c r="I25" s="55">
        <f t="shared" si="5"/>
        <v>1400</v>
      </c>
      <c r="J25" s="55">
        <f t="shared" si="3"/>
        <v>0</v>
      </c>
    </row>
    <row r="26" ht="48" spans="1:10">
      <c r="A26" s="48">
        <v>4.3</v>
      </c>
      <c r="B26" s="48" t="s">
        <v>173</v>
      </c>
      <c r="C26" s="46" t="s">
        <v>174</v>
      </c>
      <c r="D26" s="48" t="s">
        <v>110</v>
      </c>
      <c r="E26" s="48">
        <v>2</v>
      </c>
      <c r="F26" s="53">
        <v>4500</v>
      </c>
      <c r="G26" s="53">
        <f t="shared" si="4"/>
        <v>9000</v>
      </c>
      <c r="H26" s="54">
        <v>2640</v>
      </c>
      <c r="I26" s="54">
        <f t="shared" si="5"/>
        <v>5280</v>
      </c>
      <c r="J26" s="55">
        <f t="shared" si="3"/>
        <v>3720</v>
      </c>
    </row>
    <row r="27" spans="1:10">
      <c r="A27" s="48">
        <v>4.4</v>
      </c>
      <c r="B27" s="48" t="s">
        <v>175</v>
      </c>
      <c r="C27" s="46" t="s">
        <v>176</v>
      </c>
      <c r="D27" s="48" t="s">
        <v>97</v>
      </c>
      <c r="E27" s="48">
        <v>2</v>
      </c>
      <c r="F27" s="53">
        <v>3640</v>
      </c>
      <c r="G27" s="53">
        <f t="shared" si="4"/>
        <v>7280</v>
      </c>
      <c r="H27" s="55">
        <v>3640</v>
      </c>
      <c r="I27" s="55">
        <f t="shared" si="5"/>
        <v>7280</v>
      </c>
      <c r="J27" s="55">
        <f t="shared" si="3"/>
        <v>0</v>
      </c>
    </row>
    <row r="28" ht="96" spans="1:10">
      <c r="A28" s="48">
        <v>4.5</v>
      </c>
      <c r="B28" s="48" t="s">
        <v>177</v>
      </c>
      <c r="C28" s="46" t="s">
        <v>178</v>
      </c>
      <c r="D28" s="48" t="s">
        <v>97</v>
      </c>
      <c r="E28" s="48">
        <v>4</v>
      </c>
      <c r="F28" s="53">
        <v>3500</v>
      </c>
      <c r="G28" s="53">
        <f t="shared" si="4"/>
        <v>14000</v>
      </c>
      <c r="H28" s="54">
        <v>3500</v>
      </c>
      <c r="I28" s="54">
        <f t="shared" si="5"/>
        <v>14000</v>
      </c>
      <c r="J28" s="55">
        <f t="shared" si="3"/>
        <v>0</v>
      </c>
    </row>
    <row r="29" spans="1:10">
      <c r="A29" s="48">
        <v>4.6</v>
      </c>
      <c r="B29" s="48" t="s">
        <v>179</v>
      </c>
      <c r="C29" s="46" t="s">
        <v>180</v>
      </c>
      <c r="D29" s="48" t="s">
        <v>110</v>
      </c>
      <c r="E29" s="48">
        <v>1</v>
      </c>
      <c r="F29" s="53">
        <v>100</v>
      </c>
      <c r="G29" s="53">
        <f t="shared" si="4"/>
        <v>100</v>
      </c>
      <c r="H29" s="55">
        <v>100</v>
      </c>
      <c r="I29" s="55">
        <f t="shared" si="5"/>
        <v>100</v>
      </c>
      <c r="J29" s="55">
        <f t="shared" si="3"/>
        <v>0</v>
      </c>
    </row>
    <row r="30" spans="1:10">
      <c r="A30" s="48">
        <v>4.7</v>
      </c>
      <c r="B30" s="48" t="s">
        <v>181</v>
      </c>
      <c r="C30" s="46" t="s">
        <v>180</v>
      </c>
      <c r="D30" s="48" t="s">
        <v>110</v>
      </c>
      <c r="E30" s="48">
        <v>1</v>
      </c>
      <c r="F30" s="53">
        <v>175</v>
      </c>
      <c r="G30" s="53">
        <f t="shared" si="4"/>
        <v>175</v>
      </c>
      <c r="H30" s="55">
        <v>175</v>
      </c>
      <c r="I30" s="55">
        <f t="shared" si="5"/>
        <v>175</v>
      </c>
      <c r="J30" s="55">
        <f t="shared" si="3"/>
        <v>0</v>
      </c>
    </row>
    <row r="31" spans="1:10">
      <c r="A31" s="48">
        <v>4.8</v>
      </c>
      <c r="B31" s="48" t="s">
        <v>182</v>
      </c>
      <c r="C31" s="46" t="s">
        <v>183</v>
      </c>
      <c r="D31" s="48" t="s">
        <v>110</v>
      </c>
      <c r="E31" s="48">
        <v>1</v>
      </c>
      <c r="F31" s="53">
        <v>36000</v>
      </c>
      <c r="G31" s="53">
        <f t="shared" si="4"/>
        <v>36000</v>
      </c>
      <c r="H31" s="55">
        <v>36000</v>
      </c>
      <c r="I31" s="55">
        <f t="shared" si="5"/>
        <v>36000</v>
      </c>
      <c r="J31" s="55">
        <f t="shared" si="3"/>
        <v>0</v>
      </c>
    </row>
    <row r="32" spans="1:10">
      <c r="A32" s="48">
        <v>4.9</v>
      </c>
      <c r="B32" s="48" t="s">
        <v>134</v>
      </c>
      <c r="C32" s="46" t="s">
        <v>180</v>
      </c>
      <c r="D32" s="48" t="s">
        <v>97</v>
      </c>
      <c r="E32" s="48">
        <v>2</v>
      </c>
      <c r="F32" s="53">
        <v>280</v>
      </c>
      <c r="G32" s="53">
        <f t="shared" si="4"/>
        <v>560</v>
      </c>
      <c r="H32" s="54">
        <v>150</v>
      </c>
      <c r="I32" s="54">
        <f t="shared" si="5"/>
        <v>300</v>
      </c>
      <c r="J32" s="55">
        <f t="shared" si="3"/>
        <v>260</v>
      </c>
    </row>
    <row r="33" spans="1:10">
      <c r="A33" s="58" t="s">
        <v>184</v>
      </c>
      <c r="B33" s="48" t="s">
        <v>185</v>
      </c>
      <c r="C33" s="46" t="s">
        <v>186</v>
      </c>
      <c r="D33" s="48" t="s">
        <v>97</v>
      </c>
      <c r="E33" s="48">
        <v>1</v>
      </c>
      <c r="F33" s="53">
        <v>2500</v>
      </c>
      <c r="G33" s="53">
        <f t="shared" si="4"/>
        <v>2500</v>
      </c>
      <c r="H33" s="55">
        <v>2500</v>
      </c>
      <c r="I33" s="55">
        <f t="shared" si="5"/>
        <v>2500</v>
      </c>
      <c r="J33" s="55">
        <f t="shared" si="3"/>
        <v>0</v>
      </c>
    </row>
    <row r="34" ht="24" spans="1:10">
      <c r="A34" s="48">
        <v>4.11</v>
      </c>
      <c r="B34" s="48" t="s">
        <v>187</v>
      </c>
      <c r="C34" s="46" t="s">
        <v>188</v>
      </c>
      <c r="D34" s="48" t="s">
        <v>97</v>
      </c>
      <c r="E34" s="48">
        <v>2</v>
      </c>
      <c r="F34" s="53">
        <v>1600</v>
      </c>
      <c r="G34" s="53">
        <f t="shared" si="4"/>
        <v>3200</v>
      </c>
      <c r="H34" s="55">
        <v>1600</v>
      </c>
      <c r="I34" s="55">
        <f t="shared" si="5"/>
        <v>3200</v>
      </c>
      <c r="J34" s="55">
        <f t="shared" si="3"/>
        <v>0</v>
      </c>
    </row>
    <row r="35" spans="1:10">
      <c r="A35" s="58" t="s">
        <v>189</v>
      </c>
      <c r="B35" s="48" t="s">
        <v>190</v>
      </c>
      <c r="C35" s="46" t="s">
        <v>191</v>
      </c>
      <c r="D35" s="48" t="s">
        <v>97</v>
      </c>
      <c r="E35" s="48">
        <v>1</v>
      </c>
      <c r="F35" s="53">
        <v>1080</v>
      </c>
      <c r="G35" s="53">
        <f t="shared" si="4"/>
        <v>1080</v>
      </c>
      <c r="H35" s="55">
        <v>1080</v>
      </c>
      <c r="I35" s="55">
        <f t="shared" si="5"/>
        <v>1080</v>
      </c>
      <c r="J35" s="55">
        <f t="shared" si="3"/>
        <v>0</v>
      </c>
    </row>
    <row r="36" ht="36" spans="1:10">
      <c r="A36" s="48">
        <v>4.13</v>
      </c>
      <c r="B36" s="48" t="s">
        <v>155</v>
      </c>
      <c r="C36" s="46" t="s">
        <v>192</v>
      </c>
      <c r="D36" s="48" t="s">
        <v>110</v>
      </c>
      <c r="E36" s="48">
        <v>1</v>
      </c>
      <c r="F36" s="53">
        <v>5000</v>
      </c>
      <c r="G36" s="53">
        <f t="shared" si="4"/>
        <v>5000</v>
      </c>
      <c r="H36" s="55">
        <v>5000</v>
      </c>
      <c r="I36" s="55">
        <f t="shared" si="5"/>
        <v>5000</v>
      </c>
      <c r="J36" s="55">
        <f t="shared" si="3"/>
        <v>0</v>
      </c>
    </row>
    <row r="37" ht="168" spans="1:10">
      <c r="A37" s="48">
        <v>4.14</v>
      </c>
      <c r="B37" s="48" t="s">
        <v>162</v>
      </c>
      <c r="C37" s="46" t="s">
        <v>193</v>
      </c>
      <c r="D37" s="48" t="s">
        <v>194</v>
      </c>
      <c r="E37" s="48">
        <v>1</v>
      </c>
      <c r="F37" s="53">
        <v>2000</v>
      </c>
      <c r="G37" s="53">
        <f t="shared" si="4"/>
        <v>2000</v>
      </c>
      <c r="H37" s="55">
        <v>2000</v>
      </c>
      <c r="I37" s="55">
        <f t="shared" si="5"/>
        <v>2000</v>
      </c>
      <c r="J37" s="55">
        <f t="shared" si="3"/>
        <v>0</v>
      </c>
    </row>
    <row r="38" ht="24" spans="1:10">
      <c r="A38" s="48"/>
      <c r="B38" s="48"/>
      <c r="C38" s="46" t="s">
        <v>195</v>
      </c>
      <c r="D38" s="48" t="s">
        <v>196</v>
      </c>
      <c r="E38" s="48">
        <v>1</v>
      </c>
      <c r="F38" s="53">
        <v>2000</v>
      </c>
      <c r="G38" s="53">
        <f t="shared" si="4"/>
        <v>2000</v>
      </c>
      <c r="H38" s="54">
        <v>1600</v>
      </c>
      <c r="I38" s="54">
        <f t="shared" si="5"/>
        <v>1600</v>
      </c>
      <c r="J38" s="55">
        <f t="shared" si="3"/>
        <v>400</v>
      </c>
    </row>
    <row r="39" ht="24" spans="1:10">
      <c r="A39" s="48"/>
      <c r="B39" s="48"/>
      <c r="C39" s="46" t="s">
        <v>197</v>
      </c>
      <c r="D39" s="48" t="s">
        <v>196</v>
      </c>
      <c r="E39" s="48">
        <v>1</v>
      </c>
      <c r="F39" s="53">
        <v>2000</v>
      </c>
      <c r="G39" s="53">
        <f t="shared" si="4"/>
        <v>2000</v>
      </c>
      <c r="H39" s="54">
        <v>1600</v>
      </c>
      <c r="I39" s="54">
        <f t="shared" si="5"/>
        <v>1600</v>
      </c>
      <c r="J39" s="55">
        <f t="shared" si="3"/>
        <v>400</v>
      </c>
    </row>
    <row r="40" ht="24" spans="1:10">
      <c r="A40" s="48"/>
      <c r="B40" s="48"/>
      <c r="C40" s="46" t="s">
        <v>198</v>
      </c>
      <c r="D40" s="48" t="s">
        <v>196</v>
      </c>
      <c r="E40" s="48">
        <v>1</v>
      </c>
      <c r="F40" s="53">
        <v>2000</v>
      </c>
      <c r="G40" s="53">
        <f t="shared" si="4"/>
        <v>2000</v>
      </c>
      <c r="H40" s="54">
        <v>1600</v>
      </c>
      <c r="I40" s="54">
        <f t="shared" si="5"/>
        <v>1600</v>
      </c>
      <c r="J40" s="55">
        <f t="shared" si="3"/>
        <v>400</v>
      </c>
    </row>
    <row r="41" ht="24" spans="1:10">
      <c r="A41" s="48"/>
      <c r="B41" s="48"/>
      <c r="C41" s="46" t="s">
        <v>198</v>
      </c>
      <c r="D41" s="48" t="s">
        <v>196</v>
      </c>
      <c r="E41" s="48">
        <v>1</v>
      </c>
      <c r="F41" s="53">
        <v>2000</v>
      </c>
      <c r="G41" s="53">
        <f t="shared" si="4"/>
        <v>2000</v>
      </c>
      <c r="H41" s="54">
        <v>1600</v>
      </c>
      <c r="I41" s="54">
        <f t="shared" si="5"/>
        <v>1600</v>
      </c>
      <c r="J41" s="55">
        <f t="shared" si="3"/>
        <v>400</v>
      </c>
    </row>
    <row r="42" ht="24" spans="1:10">
      <c r="A42" s="48"/>
      <c r="B42" s="48"/>
      <c r="C42" s="46" t="s">
        <v>198</v>
      </c>
      <c r="D42" s="48" t="s">
        <v>196</v>
      </c>
      <c r="E42" s="48">
        <v>1</v>
      </c>
      <c r="F42" s="53">
        <v>2000</v>
      </c>
      <c r="G42" s="53">
        <f t="shared" si="4"/>
        <v>2000</v>
      </c>
      <c r="H42" s="54">
        <v>1600</v>
      </c>
      <c r="I42" s="54">
        <f t="shared" si="5"/>
        <v>1600</v>
      </c>
      <c r="J42" s="55">
        <f t="shared" si="3"/>
        <v>400</v>
      </c>
    </row>
    <row r="43" spans="1:10">
      <c r="A43" s="43">
        <v>5</v>
      </c>
      <c r="B43" s="43" t="s">
        <v>199</v>
      </c>
      <c r="C43" s="46"/>
      <c r="D43" s="48"/>
      <c r="E43" s="48"/>
      <c r="F43" s="53"/>
      <c r="G43" s="57">
        <f>SUM(G44:G52)</f>
        <v>267000</v>
      </c>
      <c r="H43" s="59"/>
      <c r="I43" s="59">
        <f>SUM(I44:I52)</f>
        <v>267000</v>
      </c>
      <c r="J43" s="59">
        <f t="shared" si="3"/>
        <v>0</v>
      </c>
    </row>
    <row r="44" spans="1:10">
      <c r="A44" s="48">
        <v>5.1</v>
      </c>
      <c r="B44" s="60" t="s">
        <v>200</v>
      </c>
      <c r="C44" s="46"/>
      <c r="D44" s="48" t="s">
        <v>201</v>
      </c>
      <c r="E44" s="60">
        <v>3</v>
      </c>
      <c r="F44" s="61">
        <v>5000</v>
      </c>
      <c r="G44" s="53">
        <f t="shared" ref="G44:G52" si="6">F44*E44</f>
        <v>15000</v>
      </c>
      <c r="H44" s="62">
        <v>5000</v>
      </c>
      <c r="I44" s="77">
        <f>E44*H44</f>
        <v>15000</v>
      </c>
      <c r="J44" s="55">
        <f t="shared" ref="J44:J52" si="7">G44-I44</f>
        <v>0</v>
      </c>
    </row>
    <row r="45" spans="1:10">
      <c r="A45" s="48">
        <v>5.2</v>
      </c>
      <c r="B45" s="60" t="s">
        <v>202</v>
      </c>
      <c r="C45" s="46"/>
      <c r="D45" s="48" t="s">
        <v>201</v>
      </c>
      <c r="E45" s="60">
        <v>2</v>
      </c>
      <c r="F45" s="61">
        <v>3000</v>
      </c>
      <c r="G45" s="53">
        <f t="shared" si="6"/>
        <v>6000</v>
      </c>
      <c r="H45" s="62">
        <v>3000</v>
      </c>
      <c r="I45" s="77">
        <f t="shared" ref="I45:I52" si="8">E45*H45</f>
        <v>6000</v>
      </c>
      <c r="J45" s="55">
        <f t="shared" si="7"/>
        <v>0</v>
      </c>
    </row>
    <row r="46" spans="1:10">
      <c r="A46" s="48">
        <v>5.3</v>
      </c>
      <c r="B46" s="60" t="s">
        <v>203</v>
      </c>
      <c r="C46" s="46"/>
      <c r="D46" s="48" t="s">
        <v>204</v>
      </c>
      <c r="E46" s="60">
        <v>100</v>
      </c>
      <c r="F46" s="61">
        <v>1000</v>
      </c>
      <c r="G46" s="53">
        <f t="shared" si="6"/>
        <v>100000</v>
      </c>
      <c r="H46" s="62">
        <v>1000</v>
      </c>
      <c r="I46" s="77">
        <f t="shared" si="8"/>
        <v>100000</v>
      </c>
      <c r="J46" s="55">
        <f t="shared" si="7"/>
        <v>0</v>
      </c>
    </row>
    <row r="47" spans="1:10">
      <c r="A47" s="48">
        <v>5.4</v>
      </c>
      <c r="B47" s="60" t="s">
        <v>205</v>
      </c>
      <c r="C47" s="46"/>
      <c r="D47" s="48" t="s">
        <v>201</v>
      </c>
      <c r="E47" s="60">
        <v>1</v>
      </c>
      <c r="F47" s="61">
        <v>2000</v>
      </c>
      <c r="G47" s="53">
        <f t="shared" si="6"/>
        <v>2000</v>
      </c>
      <c r="H47" s="62">
        <v>2000</v>
      </c>
      <c r="I47" s="77">
        <f t="shared" si="8"/>
        <v>2000</v>
      </c>
      <c r="J47" s="55">
        <f t="shared" si="7"/>
        <v>0</v>
      </c>
    </row>
    <row r="48" spans="1:10">
      <c r="A48" s="48">
        <v>5.5</v>
      </c>
      <c r="B48" s="60" t="s">
        <v>206</v>
      </c>
      <c r="C48" s="46"/>
      <c r="D48" s="48" t="s">
        <v>113</v>
      </c>
      <c r="E48" s="60">
        <v>1</v>
      </c>
      <c r="F48" s="61">
        <v>8000</v>
      </c>
      <c r="G48" s="53">
        <f t="shared" si="6"/>
        <v>8000</v>
      </c>
      <c r="H48" s="62">
        <v>8000</v>
      </c>
      <c r="I48" s="77">
        <f t="shared" si="8"/>
        <v>8000</v>
      </c>
      <c r="J48" s="55">
        <f t="shared" si="7"/>
        <v>0</v>
      </c>
    </row>
    <row r="49" spans="1:10">
      <c r="A49" s="48">
        <v>5.6</v>
      </c>
      <c r="B49" s="60" t="s">
        <v>207</v>
      </c>
      <c r="C49" s="46"/>
      <c r="D49" s="48" t="s">
        <v>113</v>
      </c>
      <c r="E49" s="60">
        <v>1</v>
      </c>
      <c r="F49" s="61">
        <v>6000</v>
      </c>
      <c r="G49" s="53">
        <f t="shared" si="6"/>
        <v>6000</v>
      </c>
      <c r="H49" s="62">
        <v>6000</v>
      </c>
      <c r="I49" s="77">
        <f t="shared" si="8"/>
        <v>6000</v>
      </c>
      <c r="J49" s="55">
        <f t="shared" si="7"/>
        <v>0</v>
      </c>
    </row>
    <row r="50" spans="1:10">
      <c r="A50" s="48">
        <v>5.7</v>
      </c>
      <c r="B50" s="60" t="s">
        <v>208</v>
      </c>
      <c r="C50" s="63" t="s">
        <v>209</v>
      </c>
      <c r="D50" s="48" t="s">
        <v>201</v>
      </c>
      <c r="E50" s="60">
        <v>2</v>
      </c>
      <c r="F50" s="61">
        <v>40000</v>
      </c>
      <c r="G50" s="53">
        <f t="shared" si="6"/>
        <v>80000</v>
      </c>
      <c r="H50" s="62">
        <v>40000</v>
      </c>
      <c r="I50" s="77">
        <f t="shared" si="8"/>
        <v>80000</v>
      </c>
      <c r="J50" s="55">
        <f t="shared" si="7"/>
        <v>0</v>
      </c>
    </row>
    <row r="51" spans="1:10">
      <c r="A51" s="48">
        <v>5.8</v>
      </c>
      <c r="B51" s="60" t="s">
        <v>210</v>
      </c>
      <c r="C51" s="46"/>
      <c r="D51" s="48" t="s">
        <v>201</v>
      </c>
      <c r="E51" s="60">
        <v>1</v>
      </c>
      <c r="F51" s="61">
        <v>30000</v>
      </c>
      <c r="G51" s="53">
        <f t="shared" si="6"/>
        <v>30000</v>
      </c>
      <c r="H51" s="62">
        <v>30000</v>
      </c>
      <c r="I51" s="77">
        <f t="shared" si="8"/>
        <v>30000</v>
      </c>
      <c r="J51" s="55">
        <f t="shared" si="7"/>
        <v>0</v>
      </c>
    </row>
    <row r="52" ht="24" spans="1:10">
      <c r="A52" s="48">
        <v>5.9</v>
      </c>
      <c r="B52" s="60" t="s">
        <v>211</v>
      </c>
      <c r="C52" s="46"/>
      <c r="D52" s="48" t="s">
        <v>201</v>
      </c>
      <c r="E52" s="60">
        <v>1</v>
      </c>
      <c r="F52" s="61">
        <v>20000</v>
      </c>
      <c r="G52" s="53">
        <f t="shared" si="6"/>
        <v>20000</v>
      </c>
      <c r="H52" s="62">
        <v>20000</v>
      </c>
      <c r="I52" s="77">
        <f t="shared" si="8"/>
        <v>20000</v>
      </c>
      <c r="J52" s="55">
        <f t="shared" si="7"/>
        <v>0</v>
      </c>
    </row>
    <row r="53" spans="1:10">
      <c r="A53" s="43">
        <v>6</v>
      </c>
      <c r="B53" s="43" t="s">
        <v>212</v>
      </c>
      <c r="C53" s="46"/>
      <c r="D53" s="48"/>
      <c r="E53" s="48"/>
      <c r="F53" s="53"/>
      <c r="G53" s="57">
        <f>SUM(G54:G60)</f>
        <v>233000</v>
      </c>
      <c r="H53" s="57"/>
      <c r="I53" s="57">
        <f>SUM(I54:I60)</f>
        <v>233000</v>
      </c>
      <c r="J53" s="59">
        <f t="shared" ref="J53:J62" si="9">G53-I53</f>
        <v>0</v>
      </c>
    </row>
    <row r="54" spans="1:10">
      <c r="A54" s="64">
        <v>6.1</v>
      </c>
      <c r="B54" s="47" t="s">
        <v>213</v>
      </c>
      <c r="C54" s="65" t="s">
        <v>214</v>
      </c>
      <c r="D54" s="64" t="s">
        <v>113</v>
      </c>
      <c r="E54" s="47">
        <v>4</v>
      </c>
      <c r="F54" s="66">
        <v>20000</v>
      </c>
      <c r="G54" s="53">
        <f t="shared" ref="G54:G60" si="10">F54*E54</f>
        <v>80000</v>
      </c>
      <c r="H54" s="66">
        <v>20000</v>
      </c>
      <c r="I54" s="77">
        <f>H54*E54</f>
        <v>80000</v>
      </c>
      <c r="J54" s="55">
        <f t="shared" si="9"/>
        <v>0</v>
      </c>
    </row>
    <row r="55" spans="1:10">
      <c r="A55" s="64">
        <v>6.2</v>
      </c>
      <c r="B55" s="47" t="s">
        <v>215</v>
      </c>
      <c r="C55" s="65" t="s">
        <v>216</v>
      </c>
      <c r="D55" s="64" t="s">
        <v>113</v>
      </c>
      <c r="E55" s="47">
        <v>4</v>
      </c>
      <c r="F55" s="66">
        <v>10000</v>
      </c>
      <c r="G55" s="53">
        <f t="shared" si="10"/>
        <v>40000</v>
      </c>
      <c r="H55" s="66">
        <v>10000</v>
      </c>
      <c r="I55" s="77">
        <f t="shared" ref="I55:I60" si="11">H55*E55</f>
        <v>40000</v>
      </c>
      <c r="J55" s="55">
        <f t="shared" si="9"/>
        <v>0</v>
      </c>
    </row>
    <row r="56" spans="1:10">
      <c r="A56" s="64">
        <v>6.3</v>
      </c>
      <c r="B56" s="47" t="s">
        <v>217</v>
      </c>
      <c r="C56" s="65" t="s">
        <v>218</v>
      </c>
      <c r="D56" s="64" t="s">
        <v>113</v>
      </c>
      <c r="E56" s="47">
        <v>2</v>
      </c>
      <c r="F56" s="66">
        <v>8000</v>
      </c>
      <c r="G56" s="53">
        <f t="shared" si="10"/>
        <v>16000</v>
      </c>
      <c r="H56" s="66">
        <v>8000</v>
      </c>
      <c r="I56" s="77">
        <f t="shared" si="11"/>
        <v>16000</v>
      </c>
      <c r="J56" s="55">
        <f t="shared" si="9"/>
        <v>0</v>
      </c>
    </row>
    <row r="57" spans="1:10">
      <c r="A57" s="64">
        <v>6.4</v>
      </c>
      <c r="B57" s="47" t="s">
        <v>219</v>
      </c>
      <c r="C57" s="65" t="s">
        <v>220</v>
      </c>
      <c r="D57" s="64" t="s">
        <v>113</v>
      </c>
      <c r="E57" s="47">
        <v>1</v>
      </c>
      <c r="F57" s="66">
        <v>20000</v>
      </c>
      <c r="G57" s="53">
        <f t="shared" si="10"/>
        <v>20000</v>
      </c>
      <c r="H57" s="66">
        <v>20000</v>
      </c>
      <c r="I57" s="77">
        <f t="shared" si="11"/>
        <v>20000</v>
      </c>
      <c r="J57" s="55">
        <f t="shared" si="9"/>
        <v>0</v>
      </c>
    </row>
    <row r="58" spans="1:10">
      <c r="A58" s="64">
        <v>6.5</v>
      </c>
      <c r="B58" s="47" t="s">
        <v>221</v>
      </c>
      <c r="C58" s="65" t="s">
        <v>222</v>
      </c>
      <c r="D58" s="64" t="s">
        <v>113</v>
      </c>
      <c r="E58" s="47">
        <v>12</v>
      </c>
      <c r="F58" s="66">
        <v>3000</v>
      </c>
      <c r="G58" s="53">
        <f t="shared" si="10"/>
        <v>36000</v>
      </c>
      <c r="H58" s="66">
        <v>3000</v>
      </c>
      <c r="I58" s="77">
        <f t="shared" si="11"/>
        <v>36000</v>
      </c>
      <c r="J58" s="55">
        <f t="shared" si="9"/>
        <v>0</v>
      </c>
    </row>
    <row r="59" spans="1:10">
      <c r="A59" s="64">
        <v>6.6</v>
      </c>
      <c r="B59" s="47" t="s">
        <v>223</v>
      </c>
      <c r="C59" s="65" t="s">
        <v>224</v>
      </c>
      <c r="D59" s="64" t="s">
        <v>113</v>
      </c>
      <c r="E59" s="47">
        <v>12</v>
      </c>
      <c r="F59" s="66">
        <v>3000</v>
      </c>
      <c r="G59" s="53">
        <f t="shared" si="10"/>
        <v>36000</v>
      </c>
      <c r="H59" s="66">
        <v>3000</v>
      </c>
      <c r="I59" s="77">
        <f t="shared" si="11"/>
        <v>36000</v>
      </c>
      <c r="J59" s="55">
        <f t="shared" si="9"/>
        <v>0</v>
      </c>
    </row>
    <row r="60" spans="1:10">
      <c r="A60" s="64">
        <v>6.7</v>
      </c>
      <c r="B60" s="47" t="s">
        <v>225</v>
      </c>
      <c r="C60" s="65" t="s">
        <v>226</v>
      </c>
      <c r="D60" s="64" t="s">
        <v>113</v>
      </c>
      <c r="E60" s="47">
        <v>1</v>
      </c>
      <c r="F60" s="66">
        <v>5000</v>
      </c>
      <c r="G60" s="53">
        <f t="shared" si="10"/>
        <v>5000</v>
      </c>
      <c r="H60" s="66">
        <v>5000</v>
      </c>
      <c r="I60" s="77">
        <f t="shared" si="11"/>
        <v>5000</v>
      </c>
      <c r="J60" s="55">
        <f t="shared" si="9"/>
        <v>0</v>
      </c>
    </row>
    <row r="61" ht="20.1" customHeight="1" spans="1:10">
      <c r="A61" s="67">
        <v>7</v>
      </c>
      <c r="B61" s="68" t="s">
        <v>13</v>
      </c>
      <c r="C61" s="68" t="s">
        <v>227</v>
      </c>
      <c r="D61" s="69"/>
      <c r="E61" s="69"/>
      <c r="F61" s="70"/>
      <c r="G61" s="71">
        <f>G53+G43+G23+G18+G13+G3</f>
        <v>846245</v>
      </c>
      <c r="H61" s="71"/>
      <c r="I61" s="71">
        <f>I53+I43+I23+I18+I13+I3</f>
        <v>795992</v>
      </c>
      <c r="J61" s="78">
        <f t="shared" si="9"/>
        <v>50253</v>
      </c>
    </row>
    <row r="62" ht="20.1" customHeight="1" spans="1:10">
      <c r="A62" s="67">
        <v>8</v>
      </c>
      <c r="B62" s="68" t="s">
        <v>228</v>
      </c>
      <c r="C62" s="72">
        <v>0.06</v>
      </c>
      <c r="D62" s="69"/>
      <c r="E62" s="69"/>
      <c r="F62" s="73"/>
      <c r="G62" s="71">
        <f>G61*C62</f>
        <v>50774.7</v>
      </c>
      <c r="H62" s="71">
        <v>0</v>
      </c>
      <c r="I62" s="71">
        <v>0</v>
      </c>
      <c r="J62" s="75">
        <f t="shared" si="9"/>
        <v>50774.7</v>
      </c>
    </row>
    <row r="63" ht="20.1" customHeight="1" spans="1:10">
      <c r="A63" s="67">
        <v>9</v>
      </c>
      <c r="B63" s="68" t="s">
        <v>85</v>
      </c>
      <c r="C63" s="72" t="s">
        <v>86</v>
      </c>
      <c r="D63" s="69"/>
      <c r="E63" s="69"/>
      <c r="F63" s="73"/>
      <c r="G63" s="71"/>
      <c r="H63" s="71"/>
      <c r="I63" s="71">
        <v>0</v>
      </c>
      <c r="J63" s="75"/>
    </row>
    <row r="64" ht="20.1" customHeight="1" spans="1:10">
      <c r="A64" s="67">
        <v>10</v>
      </c>
      <c r="B64" s="68" t="s">
        <v>15</v>
      </c>
      <c r="C64" s="68" t="s">
        <v>229</v>
      </c>
      <c r="D64" s="69"/>
      <c r="E64" s="69"/>
      <c r="F64" s="73"/>
      <c r="G64" s="74">
        <f>SUM(G61:G62)</f>
        <v>897019.7</v>
      </c>
      <c r="H64" s="75"/>
      <c r="I64" s="78">
        <f>I61+I62-I63</f>
        <v>795992</v>
      </c>
      <c r="J64" s="78">
        <f>G64-I64</f>
        <v>101027.7</v>
      </c>
    </row>
  </sheetData>
  <mergeCells count="3">
    <mergeCell ref="A1:G1"/>
    <mergeCell ref="A37:A42"/>
    <mergeCell ref="B37:B42"/>
  </mergeCells>
  <pageMargins left="0.700694444444445" right="0.700694444444445" top="0.751388888888889" bottom="0.751388888888889" header="0.298611111111111" footer="0.298611111111111"/>
  <pageSetup paperSize="9"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9"/>
  <sheetViews>
    <sheetView workbookViewId="0">
      <selection activeCell="D24" sqref="D24"/>
    </sheetView>
  </sheetViews>
  <sheetFormatPr defaultColWidth="9" defaultRowHeight="13.5"/>
  <cols>
    <col min="2" max="2" width="12.5666666666667" customWidth="1"/>
    <col min="3" max="3" width="11.2833333333333" customWidth="1"/>
    <col min="4" max="4" width="5.75" customWidth="1"/>
    <col min="5" max="5" width="6.375" customWidth="1"/>
    <col min="6" max="8" width="9.28333333333333" customWidth="1"/>
    <col min="10" max="10" width="4.375" customWidth="1"/>
    <col min="11" max="11" width="10.1416666666667" customWidth="1"/>
    <col min="12" max="12" width="9.28333333333333" customWidth="1"/>
    <col min="13" max="13" width="10.1416666666667" customWidth="1"/>
    <col min="14" max="14" width="9.28333333333333" customWidth="1"/>
  </cols>
  <sheetData>
    <row r="1" ht="36" customHeight="1" spans="1:15">
      <c r="A1" s="17" t="s">
        <v>230</v>
      </c>
      <c r="B1" s="17"/>
      <c r="C1" s="17"/>
      <c r="D1" s="17"/>
      <c r="E1" s="17"/>
      <c r="F1" s="17"/>
      <c r="G1" s="17"/>
      <c r="H1" s="17"/>
      <c r="I1" s="17"/>
      <c r="J1" s="17"/>
      <c r="K1" s="17"/>
      <c r="L1" s="17"/>
      <c r="M1" s="17"/>
      <c r="N1" s="17"/>
      <c r="O1" s="17"/>
    </row>
    <row r="2" ht="14.25" spans="1:15">
      <c r="A2" s="27" t="s">
        <v>231</v>
      </c>
      <c r="B2" s="27"/>
      <c r="C2" s="27"/>
      <c r="D2" s="27"/>
      <c r="E2" s="27" t="s">
        <v>17</v>
      </c>
      <c r="F2" s="27"/>
      <c r="G2" s="27"/>
      <c r="H2" s="27"/>
      <c r="I2" s="27"/>
      <c r="J2" s="37" t="s">
        <v>18</v>
      </c>
      <c r="K2" s="37"/>
      <c r="L2" s="37"/>
      <c r="M2" s="37"/>
      <c r="N2" s="37"/>
      <c r="O2" s="37"/>
    </row>
    <row r="3" spans="1:15">
      <c r="A3" s="28" t="s">
        <v>1</v>
      </c>
      <c r="B3" s="29" t="s">
        <v>19</v>
      </c>
      <c r="C3" s="29" t="s">
        <v>20</v>
      </c>
      <c r="D3" s="29" t="s">
        <v>21</v>
      </c>
      <c r="E3" s="29"/>
      <c r="F3" s="29" t="s">
        <v>22</v>
      </c>
      <c r="G3" s="29"/>
      <c r="H3" s="29"/>
      <c r="I3" s="29"/>
      <c r="J3" s="29"/>
      <c r="K3" s="29"/>
      <c r="L3" s="29"/>
      <c r="M3" s="29" t="s">
        <v>23</v>
      </c>
      <c r="N3" s="29" t="s">
        <v>24</v>
      </c>
      <c r="O3" s="38" t="s">
        <v>25</v>
      </c>
    </row>
    <row r="4" ht="22.5" spans="1:15">
      <c r="A4" s="30"/>
      <c r="B4" s="31"/>
      <c r="C4" s="31"/>
      <c r="D4" s="31"/>
      <c r="E4" s="31"/>
      <c r="F4" s="31" t="s">
        <v>26</v>
      </c>
      <c r="G4" s="31" t="s">
        <v>27</v>
      </c>
      <c r="H4" s="31" t="s">
        <v>28</v>
      </c>
      <c r="I4" s="31" t="s">
        <v>29</v>
      </c>
      <c r="J4" s="31"/>
      <c r="K4" s="31" t="s">
        <v>30</v>
      </c>
      <c r="L4" s="31" t="s">
        <v>31</v>
      </c>
      <c r="M4" s="31"/>
      <c r="N4" s="31"/>
      <c r="O4" s="39"/>
    </row>
    <row r="5" spans="1:15">
      <c r="A5" s="30" t="s">
        <v>32</v>
      </c>
      <c r="B5" s="32" t="s">
        <v>232</v>
      </c>
      <c r="C5" s="33">
        <v>9493.75</v>
      </c>
      <c r="D5" s="33">
        <v>7092.5</v>
      </c>
      <c r="E5" s="33"/>
      <c r="F5" s="33">
        <v>598.39</v>
      </c>
      <c r="G5" s="33">
        <v>652</v>
      </c>
      <c r="H5" s="33">
        <v>351.41</v>
      </c>
      <c r="I5" s="33">
        <v>338.06</v>
      </c>
      <c r="J5" s="33"/>
      <c r="K5" s="33">
        <v>594.45</v>
      </c>
      <c r="L5" s="33">
        <v>246.92</v>
      </c>
      <c r="M5" s="33">
        <v>835.99</v>
      </c>
      <c r="N5" s="33">
        <v>36.45</v>
      </c>
      <c r="O5" s="40"/>
    </row>
    <row r="6" spans="1:15">
      <c r="A6" s="30" t="s">
        <v>233</v>
      </c>
      <c r="B6" s="32" t="s">
        <v>234</v>
      </c>
      <c r="C6" s="33">
        <v>286863.27</v>
      </c>
      <c r="D6" s="33">
        <v>121520.37</v>
      </c>
      <c r="E6" s="33"/>
      <c r="F6" s="33">
        <v>2705.55</v>
      </c>
      <c r="G6" s="33">
        <v>2950.76</v>
      </c>
      <c r="H6" s="33">
        <v>1579.22</v>
      </c>
      <c r="I6" s="33">
        <v>1458.01</v>
      </c>
      <c r="J6" s="33"/>
      <c r="K6" s="33">
        <v>4763.49</v>
      </c>
      <c r="L6" s="33">
        <v>2196.4</v>
      </c>
      <c r="M6" s="33">
        <v>7389.12</v>
      </c>
      <c r="N6" s="33">
        <v>322.17</v>
      </c>
      <c r="O6" s="40">
        <v>151693.28</v>
      </c>
    </row>
    <row r="7" spans="1:15">
      <c r="A7" s="30" t="s">
        <v>235</v>
      </c>
      <c r="B7" s="32" t="s">
        <v>236</v>
      </c>
      <c r="C7" s="33">
        <v>22632.75</v>
      </c>
      <c r="D7" s="33">
        <v>18095.27</v>
      </c>
      <c r="E7" s="33"/>
      <c r="F7" s="33">
        <v>1070.52</v>
      </c>
      <c r="G7" s="33">
        <v>1166.93</v>
      </c>
      <c r="H7" s="33">
        <v>540.82</v>
      </c>
      <c r="I7" s="33">
        <v>508.29</v>
      </c>
      <c r="J7" s="33"/>
      <c r="K7" s="33">
        <v>1302.93</v>
      </c>
      <c r="L7" s="33">
        <v>592.81</v>
      </c>
      <c r="M7" s="33">
        <v>1995.88</v>
      </c>
      <c r="N7" s="33">
        <v>87.02</v>
      </c>
      <c r="O7" s="40"/>
    </row>
    <row r="8" spans="1:15">
      <c r="A8" s="30"/>
      <c r="B8" s="32"/>
      <c r="C8" s="33"/>
      <c r="D8" s="33"/>
      <c r="E8" s="33"/>
      <c r="F8" s="33"/>
      <c r="G8" s="33"/>
      <c r="H8" s="33"/>
      <c r="I8" s="33"/>
      <c r="J8" s="33"/>
      <c r="K8" s="33"/>
      <c r="L8" s="33"/>
      <c r="M8" s="33"/>
      <c r="N8" s="33"/>
      <c r="O8" s="40"/>
    </row>
    <row r="9" spans="1:15">
      <c r="A9" s="30"/>
      <c r="B9" s="32"/>
      <c r="C9" s="33"/>
      <c r="D9" s="33"/>
      <c r="E9" s="33"/>
      <c r="F9" s="33"/>
      <c r="G9" s="33"/>
      <c r="H9" s="33"/>
      <c r="I9" s="33"/>
      <c r="J9" s="33"/>
      <c r="K9" s="33"/>
      <c r="L9" s="33"/>
      <c r="M9" s="33"/>
      <c r="N9" s="33"/>
      <c r="O9" s="40"/>
    </row>
    <row r="10" spans="1:15">
      <c r="A10" s="30"/>
      <c r="B10" s="32"/>
      <c r="C10" s="33"/>
      <c r="D10" s="33"/>
      <c r="E10" s="33"/>
      <c r="F10" s="33"/>
      <c r="G10" s="33"/>
      <c r="H10" s="33"/>
      <c r="I10" s="33"/>
      <c r="J10" s="33"/>
      <c r="K10" s="33"/>
      <c r="L10" s="33"/>
      <c r="M10" s="33"/>
      <c r="N10" s="33"/>
      <c r="O10" s="40"/>
    </row>
    <row r="11" spans="1:15">
      <c r="A11" s="30"/>
      <c r="B11" s="32"/>
      <c r="C11" s="33"/>
      <c r="D11" s="33"/>
      <c r="E11" s="33"/>
      <c r="F11" s="33"/>
      <c r="G11" s="33"/>
      <c r="H11" s="33"/>
      <c r="I11" s="33"/>
      <c r="J11" s="33"/>
      <c r="K11" s="33"/>
      <c r="L11" s="33"/>
      <c r="M11" s="33"/>
      <c r="N11" s="33"/>
      <c r="O11" s="40"/>
    </row>
    <row r="12" spans="1:15">
      <c r="A12" s="30"/>
      <c r="B12" s="32"/>
      <c r="C12" s="33"/>
      <c r="D12" s="33"/>
      <c r="E12" s="33"/>
      <c r="F12" s="33"/>
      <c r="G12" s="33"/>
      <c r="H12" s="33"/>
      <c r="I12" s="33"/>
      <c r="J12" s="33"/>
      <c r="K12" s="33"/>
      <c r="L12" s="33"/>
      <c r="M12" s="33"/>
      <c r="N12" s="33"/>
      <c r="O12" s="40"/>
    </row>
    <row r="13" spans="1:15">
      <c r="A13" s="30"/>
      <c r="B13" s="32"/>
      <c r="C13" s="33"/>
      <c r="D13" s="33"/>
      <c r="E13" s="33"/>
      <c r="F13" s="33"/>
      <c r="G13" s="33"/>
      <c r="H13" s="33"/>
      <c r="I13" s="33"/>
      <c r="J13" s="33"/>
      <c r="K13" s="33"/>
      <c r="L13" s="33"/>
      <c r="M13" s="33"/>
      <c r="N13" s="33"/>
      <c r="O13" s="40"/>
    </row>
    <row r="14" spans="1:15">
      <c r="A14" s="30"/>
      <c r="B14" s="32"/>
      <c r="C14" s="33"/>
      <c r="D14" s="33"/>
      <c r="E14" s="33"/>
      <c r="F14" s="33"/>
      <c r="G14" s="33"/>
      <c r="H14" s="33"/>
      <c r="I14" s="33"/>
      <c r="J14" s="33"/>
      <c r="K14" s="33"/>
      <c r="L14" s="33"/>
      <c r="M14" s="33"/>
      <c r="N14" s="33"/>
      <c r="O14" s="40"/>
    </row>
    <row r="15" spans="1:15">
      <c r="A15" s="30"/>
      <c r="B15" s="32"/>
      <c r="C15" s="33"/>
      <c r="D15" s="33"/>
      <c r="E15" s="33"/>
      <c r="F15" s="33"/>
      <c r="G15" s="33"/>
      <c r="H15" s="33"/>
      <c r="I15" s="33"/>
      <c r="J15" s="33"/>
      <c r="K15" s="33"/>
      <c r="L15" s="33"/>
      <c r="M15" s="33"/>
      <c r="N15" s="33"/>
      <c r="O15" s="40"/>
    </row>
    <row r="16" spans="1:15">
      <c r="A16" s="30"/>
      <c r="B16" s="32"/>
      <c r="C16" s="33"/>
      <c r="D16" s="33"/>
      <c r="E16" s="33"/>
      <c r="F16" s="33"/>
      <c r="G16" s="33"/>
      <c r="H16" s="33"/>
      <c r="I16" s="33"/>
      <c r="J16" s="33"/>
      <c r="K16" s="33"/>
      <c r="L16" s="33"/>
      <c r="M16" s="33"/>
      <c r="N16" s="33"/>
      <c r="O16" s="40"/>
    </row>
    <row r="17" spans="1:15">
      <c r="A17" s="30"/>
      <c r="B17" s="32"/>
      <c r="C17" s="33"/>
      <c r="D17" s="33"/>
      <c r="E17" s="33"/>
      <c r="F17" s="33"/>
      <c r="G17" s="33"/>
      <c r="H17" s="33"/>
      <c r="I17" s="33"/>
      <c r="J17" s="33"/>
      <c r="K17" s="33"/>
      <c r="L17" s="33"/>
      <c r="M17" s="33"/>
      <c r="N17" s="33"/>
      <c r="O17" s="40"/>
    </row>
    <row r="18" spans="1:15">
      <c r="A18" s="30" t="s">
        <v>34</v>
      </c>
      <c r="B18" s="31"/>
      <c r="C18" s="33">
        <v>318989.77</v>
      </c>
      <c r="D18" s="33">
        <v>146708.14</v>
      </c>
      <c r="E18" s="33"/>
      <c r="F18" s="33">
        <v>4374.46</v>
      </c>
      <c r="G18" s="33">
        <v>4769.7</v>
      </c>
      <c r="H18" s="33">
        <v>2471.45</v>
      </c>
      <c r="I18" s="33">
        <v>2304.36</v>
      </c>
      <c r="J18" s="33"/>
      <c r="K18" s="33">
        <v>6660.87</v>
      </c>
      <c r="L18" s="33">
        <v>3036.12</v>
      </c>
      <c r="M18" s="33">
        <v>10220.99</v>
      </c>
      <c r="N18" s="33">
        <v>445.64</v>
      </c>
      <c r="O18" s="40">
        <v>151693.28</v>
      </c>
    </row>
    <row r="19" ht="14.25" spans="1:15">
      <c r="A19" s="34" t="s">
        <v>35</v>
      </c>
      <c r="B19" s="35"/>
      <c r="C19" s="36">
        <v>318989.77</v>
      </c>
      <c r="D19" s="36">
        <v>146708.14</v>
      </c>
      <c r="E19" s="36"/>
      <c r="F19" s="36">
        <v>4374.46</v>
      </c>
      <c r="G19" s="36">
        <v>4769.7</v>
      </c>
      <c r="H19" s="36">
        <v>2471.45</v>
      </c>
      <c r="I19" s="36">
        <v>2304.36</v>
      </c>
      <c r="J19" s="36"/>
      <c r="K19" s="36">
        <v>6660.87</v>
      </c>
      <c r="L19" s="36">
        <v>3036.12</v>
      </c>
      <c r="M19" s="36">
        <v>10220.99</v>
      </c>
      <c r="N19" s="36">
        <v>445.64</v>
      </c>
      <c r="O19" s="41">
        <v>151693.28</v>
      </c>
    </row>
  </sheetData>
  <mergeCells count="45">
    <mergeCell ref="A1:O1"/>
    <mergeCell ref="A2:D2"/>
    <mergeCell ref="E2:I2"/>
    <mergeCell ref="J2:O2"/>
    <mergeCell ref="F3:L3"/>
    <mergeCell ref="I4:J4"/>
    <mergeCell ref="D5:E5"/>
    <mergeCell ref="I5:J5"/>
    <mergeCell ref="D6:E6"/>
    <mergeCell ref="I6:J6"/>
    <mergeCell ref="D7:E7"/>
    <mergeCell ref="I7:J7"/>
    <mergeCell ref="D8:E8"/>
    <mergeCell ref="I8:J8"/>
    <mergeCell ref="D9:E9"/>
    <mergeCell ref="I9:J9"/>
    <mergeCell ref="D10:E10"/>
    <mergeCell ref="I10:J10"/>
    <mergeCell ref="D11:E11"/>
    <mergeCell ref="I11:J11"/>
    <mergeCell ref="D12:E12"/>
    <mergeCell ref="I12:J12"/>
    <mergeCell ref="D13:E13"/>
    <mergeCell ref="I13:J13"/>
    <mergeCell ref="D14:E14"/>
    <mergeCell ref="I14:J14"/>
    <mergeCell ref="D15:E15"/>
    <mergeCell ref="I15:J15"/>
    <mergeCell ref="D16:E16"/>
    <mergeCell ref="I16:J16"/>
    <mergeCell ref="D17:E17"/>
    <mergeCell ref="I17:J17"/>
    <mergeCell ref="A18:B18"/>
    <mergeCell ref="D18:E18"/>
    <mergeCell ref="I18:J18"/>
    <mergeCell ref="A19:B19"/>
    <mergeCell ref="D19:E19"/>
    <mergeCell ref="I19:J19"/>
    <mergeCell ref="A3:A4"/>
    <mergeCell ref="B3:B4"/>
    <mergeCell ref="C3:C4"/>
    <mergeCell ref="M3:M4"/>
    <mergeCell ref="N3:N4"/>
    <mergeCell ref="O3:O4"/>
    <mergeCell ref="D3:E4"/>
  </mergeCells>
  <pageMargins left="0.7" right="0.7" top="0.75" bottom="0.75"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workbookViewId="0">
      <selection activeCell="I6" sqref="I6"/>
    </sheetView>
  </sheetViews>
  <sheetFormatPr defaultColWidth="9" defaultRowHeight="20.25" customHeight="1" outlineLevelRow="5"/>
  <cols>
    <col min="1" max="1" width="6.375" customWidth="1"/>
    <col min="2" max="2" width="21.5" customWidth="1"/>
    <col min="3" max="4" width="5.85833333333333" customWidth="1"/>
    <col min="5" max="5" width="16.5666666666667" customWidth="1"/>
    <col min="6" max="6" width="13.8583333333333" customWidth="1"/>
    <col min="7" max="7" width="11.625" customWidth="1"/>
    <col min="8" max="8" width="12.5" customWidth="1"/>
    <col min="9" max="9" width="13.8583333333333" customWidth="1"/>
    <col min="10" max="10" width="22.375" customWidth="1"/>
  </cols>
  <sheetData>
    <row r="1" ht="36" customHeight="1" spans="1:10">
      <c r="A1" s="17" t="s">
        <v>237</v>
      </c>
      <c r="B1" s="17"/>
      <c r="C1" s="17"/>
      <c r="D1" s="17"/>
      <c r="E1" s="17"/>
      <c r="F1" s="17"/>
      <c r="G1" s="17"/>
      <c r="H1" s="17"/>
      <c r="I1" s="17"/>
      <c r="J1" s="17"/>
    </row>
    <row r="2" ht="31" customHeight="1" spans="1:10">
      <c r="A2" s="18" t="s">
        <v>1</v>
      </c>
      <c r="B2" s="18" t="s">
        <v>238</v>
      </c>
      <c r="C2" s="18" t="s">
        <v>91</v>
      </c>
      <c r="D2" s="18" t="s">
        <v>40</v>
      </c>
      <c r="E2" s="18" t="s">
        <v>239</v>
      </c>
      <c r="F2" s="18" t="s">
        <v>240</v>
      </c>
      <c r="G2" s="18" t="s">
        <v>92</v>
      </c>
      <c r="H2" s="18" t="s">
        <v>241</v>
      </c>
      <c r="I2" s="18" t="s">
        <v>5</v>
      </c>
      <c r="J2" s="18" t="s">
        <v>6</v>
      </c>
    </row>
    <row r="3" ht="69" customHeight="1" spans="1:10">
      <c r="A3" s="19">
        <v>1</v>
      </c>
      <c r="B3" s="19" t="s">
        <v>242</v>
      </c>
      <c r="C3" s="19" t="s">
        <v>243</v>
      </c>
      <c r="D3" s="19">
        <v>30</v>
      </c>
      <c r="E3" s="20">
        <v>5855.41</v>
      </c>
      <c r="F3" s="21">
        <f>D3*E3</f>
        <v>175662.3</v>
      </c>
      <c r="G3" s="22">
        <f>E3*0.7</f>
        <v>4098.787</v>
      </c>
      <c r="H3" s="22">
        <f>G3*D3</f>
        <v>122963.61</v>
      </c>
      <c r="I3" s="22">
        <f>F3-H3</f>
        <v>52698.69</v>
      </c>
      <c r="J3" s="19" t="s">
        <v>244</v>
      </c>
    </row>
    <row r="4" ht="72" customHeight="1" spans="1:10">
      <c r="A4" s="19">
        <v>2</v>
      </c>
      <c r="B4" s="19" t="s">
        <v>245</v>
      </c>
      <c r="C4" s="19" t="s">
        <v>243</v>
      </c>
      <c r="D4" s="19">
        <v>25</v>
      </c>
      <c r="E4" s="23">
        <v>3868.15</v>
      </c>
      <c r="F4" s="24">
        <f>D4*E4</f>
        <v>96703.75</v>
      </c>
      <c r="G4" s="22">
        <f>E4*0.7</f>
        <v>2707.705</v>
      </c>
      <c r="H4" s="22">
        <f>G4*D4</f>
        <v>67692.625</v>
      </c>
      <c r="I4" s="22">
        <f>F4-H4</f>
        <v>29011.125</v>
      </c>
      <c r="J4" s="19" t="s">
        <v>244</v>
      </c>
    </row>
    <row r="5" ht="74" customHeight="1" spans="1:10">
      <c r="A5" s="19">
        <v>3</v>
      </c>
      <c r="B5" s="19" t="s">
        <v>246</v>
      </c>
      <c r="C5" s="19" t="s">
        <v>243</v>
      </c>
      <c r="D5" s="19">
        <v>165</v>
      </c>
      <c r="E5" s="20">
        <v>388.86</v>
      </c>
      <c r="F5" s="21">
        <f>D5*E5</f>
        <v>64161.9</v>
      </c>
      <c r="G5" s="22">
        <f>E5*0.7</f>
        <v>272.202</v>
      </c>
      <c r="H5" s="22">
        <f>G5*D5</f>
        <v>44913.33</v>
      </c>
      <c r="I5" s="22">
        <f>F5-H5</f>
        <v>19248.57</v>
      </c>
      <c r="J5" s="19" t="s">
        <v>247</v>
      </c>
    </row>
    <row r="6" customHeight="1" spans="1:10">
      <c r="A6" s="19">
        <v>4</v>
      </c>
      <c r="B6" s="19" t="s">
        <v>15</v>
      </c>
      <c r="C6" s="19"/>
      <c r="D6" s="19"/>
      <c r="E6" s="20"/>
      <c r="F6" s="25">
        <f>SUM(F3:F5)</f>
        <v>336527.95</v>
      </c>
      <c r="G6" s="25"/>
      <c r="H6" s="25">
        <f>H3+H4+H5</f>
        <v>235569.565</v>
      </c>
      <c r="I6" s="26">
        <f>F6-H6</f>
        <v>100958.385</v>
      </c>
      <c r="J6" s="19"/>
    </row>
  </sheetData>
  <mergeCells count="1">
    <mergeCell ref="A1:J1"/>
  </mergeCells>
  <pageMargins left="0.7" right="0.7" top="0.75" bottom="0.75"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9"/>
  <sheetViews>
    <sheetView tabSelected="1" workbookViewId="0">
      <selection activeCell="F11" sqref="F11"/>
    </sheetView>
  </sheetViews>
  <sheetFormatPr defaultColWidth="9" defaultRowHeight="13.5"/>
  <cols>
    <col min="1" max="1" width="6.875" customWidth="1"/>
    <col min="2" max="2" width="15.625" customWidth="1"/>
    <col min="3" max="3" width="12.75" customWidth="1"/>
    <col min="4" max="4" width="26.25" customWidth="1"/>
    <col min="5" max="5" width="15.375" customWidth="1"/>
    <col min="6" max="6" width="14.625" customWidth="1"/>
    <col min="7" max="7" width="27.375" customWidth="1"/>
  </cols>
  <sheetData>
    <row r="1" ht="36" customHeight="1" spans="1:7">
      <c r="A1" s="1" t="s">
        <v>248</v>
      </c>
      <c r="B1" s="1"/>
      <c r="C1" s="1"/>
      <c r="D1" s="1"/>
      <c r="E1" s="1"/>
      <c r="F1" s="1"/>
      <c r="G1" s="1"/>
    </row>
    <row r="2" ht="22" customHeight="1" spans="1:7">
      <c r="A2" s="2" t="s">
        <v>1</v>
      </c>
      <c r="B2" s="2" t="s">
        <v>249</v>
      </c>
      <c r="C2" s="2" t="s">
        <v>250</v>
      </c>
      <c r="D2" s="3" t="s">
        <v>251</v>
      </c>
      <c r="E2" s="3"/>
      <c r="F2" s="2" t="s">
        <v>5</v>
      </c>
      <c r="G2" s="3" t="s">
        <v>6</v>
      </c>
    </row>
    <row r="3" ht="20.1" customHeight="1" spans="1:7">
      <c r="A3" s="4"/>
      <c r="B3" s="4"/>
      <c r="C3" s="4"/>
      <c r="D3" s="4" t="s">
        <v>252</v>
      </c>
      <c r="E3" s="4" t="s">
        <v>4</v>
      </c>
      <c r="F3" s="4"/>
      <c r="G3" s="5"/>
    </row>
    <row r="4" ht="66" customHeight="1" spans="1:7">
      <c r="A4" s="6">
        <v>1</v>
      </c>
      <c r="B4" s="6" t="s">
        <v>253</v>
      </c>
      <c r="C4" s="6">
        <v>180000</v>
      </c>
      <c r="D4" s="7" t="s">
        <v>254</v>
      </c>
      <c r="E4" s="6">
        <v>82031</v>
      </c>
      <c r="F4" s="6">
        <f>C4-E4</f>
        <v>97969</v>
      </c>
      <c r="G4" s="8" t="s">
        <v>255</v>
      </c>
    </row>
    <row r="5" ht="107" customHeight="1" spans="1:7">
      <c r="A5" s="6">
        <v>2</v>
      </c>
      <c r="B5" s="6" t="s">
        <v>256</v>
      </c>
      <c r="C5" s="9">
        <v>90000</v>
      </c>
      <c r="D5" s="7" t="s">
        <v>257</v>
      </c>
      <c r="E5" s="9">
        <v>79094</v>
      </c>
      <c r="F5" s="6">
        <f>C5-E5</f>
        <v>10906</v>
      </c>
      <c r="G5" s="8" t="s">
        <v>258</v>
      </c>
    </row>
    <row r="6" ht="67" customHeight="1" spans="1:7">
      <c r="A6" s="6">
        <v>3</v>
      </c>
      <c r="B6" s="10" t="s">
        <v>259</v>
      </c>
      <c r="C6" s="11">
        <v>40000</v>
      </c>
      <c r="D6" s="12" t="s">
        <v>260</v>
      </c>
      <c r="E6" s="11">
        <v>39690</v>
      </c>
      <c r="F6" s="11">
        <f>C6-E6</f>
        <v>310</v>
      </c>
      <c r="G6" s="13" t="s">
        <v>261</v>
      </c>
    </row>
    <row r="7" ht="20.1" customHeight="1" spans="1:7">
      <c r="A7" s="6">
        <v>4</v>
      </c>
      <c r="B7" s="6" t="s">
        <v>15</v>
      </c>
      <c r="C7" s="9">
        <f>SUM(C4:C6)</f>
        <v>310000</v>
      </c>
      <c r="D7" s="9"/>
      <c r="E7" s="9">
        <f>E4+E5+E6</f>
        <v>200815</v>
      </c>
      <c r="F7" s="9">
        <f>F4+F5+F6</f>
        <v>109185</v>
      </c>
      <c r="G7" s="14"/>
    </row>
    <row r="8" spans="8:8">
      <c r="H8" s="15"/>
    </row>
    <row r="9" spans="9:9">
      <c r="I9" s="16"/>
    </row>
  </sheetData>
  <mergeCells count="7">
    <mergeCell ref="A1:G1"/>
    <mergeCell ref="D2:E2"/>
    <mergeCell ref="A2:A3"/>
    <mergeCell ref="B2:B3"/>
    <mergeCell ref="C2:C3"/>
    <mergeCell ref="F2:F3"/>
    <mergeCell ref="G2:G3"/>
  </mergeCells>
  <pageMargins left="0.984027777777778" right="0.7" top="1.02361111111111"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投资预算汇总表</vt:lpstr>
      <vt:lpstr>感知监测体系建设投资预算清单</vt:lpstr>
      <vt:lpstr>智慧岸线管理系统建设投资预算清单</vt:lpstr>
      <vt:lpstr>管理平台建设投资预算清单</vt:lpstr>
      <vt:lpstr>公众展示平台建设投资预算清单</vt:lpstr>
      <vt:lpstr>公众展示平台装修工程投资预算清单</vt:lpstr>
      <vt:lpstr>长江河势观测网投资预算明细</vt:lpstr>
      <vt:lpstr>其他费用投资预算</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liupan</dc:creator>
  <cp:lastModifiedBy>Administrator</cp:lastModifiedBy>
  <dcterms:created xsi:type="dcterms:W3CDTF">2020-01-15T07:53:00Z</dcterms:created>
  <cp:lastPrinted>2020-02-26T04:31:00Z</cp:lastPrinted>
  <dcterms:modified xsi:type="dcterms:W3CDTF">2020-06-30T10:18:48Z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