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出表" sheetId="1" r:id="rId1"/>
    <sheet name="上图" sheetId="3" state="hidden" r:id="rId2"/>
    <sheet name="Sheet2" sheetId="2" state="hidden" r:id="rId3"/>
  </sheets>
  <definedNames>
    <definedName name="_xlnm.Print_Area" localSheetId="0">出表!$A$1:$K$15</definedName>
  </definedNames>
  <calcPr calcId="144525"/>
</workbook>
</file>

<file path=xl/sharedStrings.xml><?xml version="1.0" encoding="utf-8"?>
<sst xmlns="http://schemas.openxmlformats.org/spreadsheetml/2006/main" count="32" uniqueCount="16">
  <si>
    <t>格田明细表</t>
  </si>
  <si>
    <t>格田编号</t>
  </si>
  <si>
    <t>面积(m^2)</t>
  </si>
  <si>
    <t>设计高程(m)</t>
  </si>
  <si>
    <t>挖方面积(m^2)</t>
  </si>
  <si>
    <t>填方面积(m^2)</t>
  </si>
  <si>
    <t>挖方量(m^3)</t>
  </si>
  <si>
    <t>填方量(m^3)</t>
  </si>
  <si>
    <t>挖填差(m^3)</t>
  </si>
  <si>
    <t>调配方向</t>
  </si>
  <si>
    <t>表土剥离面积(m^2)</t>
  </si>
  <si>
    <t>表土剥离V(m^3)</t>
  </si>
  <si>
    <t>1→5/6/7</t>
  </si>
  <si>
    <t>2→7/8/9</t>
  </si>
  <si>
    <t>3→10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</si>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</sst>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"/>
  <sheetViews>
    <sheetView tabSelected="1" view="pageBreakPreview" zoomScaleNormal="100" workbookViewId="0">
      <selection activeCell="O9" sqref="N9:O9"/>
    </sheetView>
  </sheetViews>
  <sheetFormatPr defaultColWidth="9" defaultRowHeight="14.25"/>
  <cols>
    <col min="1" max="1" width="4.75" customWidth="1"/>
    <col min="2" max="2" width="9.375"/>
    <col min="3" max="3" width="6.25" customWidth="1"/>
    <col min="4" max="5" width="8.75" customWidth="1"/>
    <col min="6" max="6" width="8.375" customWidth="1"/>
    <col min="7" max="7" width="8.5" customWidth="1"/>
    <col min="8" max="8" width="7.625" customWidth="1"/>
    <col min="9" max="9" width="8.875" customWidth="1"/>
    <col min="10" max="10" width="9.375"/>
    <col min="16" max="16" width="10.375" customWidth="1"/>
  </cols>
  <sheetData>
    <row r="1" ht="24" customHeight="1" spans="1:1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25.5" spans="1:11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</row>
    <row r="3" ht="21" customHeight="1" spans="1:16">
      <c r="A3" s="11">
        <v>1</v>
      </c>
      <c r="B3" s="11">
        <v>2740.22</v>
      </c>
      <c r="C3" s="12">
        <v>43.3</v>
      </c>
      <c r="D3" s="11">
        <v>2735.49</v>
      </c>
      <c r="E3" s="11">
        <v>5.39</v>
      </c>
      <c r="F3" s="11">
        <v>3109.3</v>
      </c>
      <c r="G3" s="11">
        <v>0.3</v>
      </c>
      <c r="H3" s="11">
        <v>3109</v>
      </c>
      <c r="I3" s="16" t="s">
        <v>12</v>
      </c>
      <c r="J3" s="11">
        <v>2740.22</v>
      </c>
      <c r="K3" s="11">
        <v>822.1</v>
      </c>
      <c r="P3" s="8" t="str">
        <f>IF(H3&gt;0,"挖方区",IF(H3=0,"挖填平衡区","填方区"))</f>
        <v>挖方区</v>
      </c>
    </row>
    <row r="4" ht="21" customHeight="1" spans="1:16">
      <c r="A4" s="11">
        <v>2</v>
      </c>
      <c r="B4" s="11">
        <v>2750.04</v>
      </c>
      <c r="C4" s="12">
        <v>43.3</v>
      </c>
      <c r="D4" s="11">
        <v>2583.73</v>
      </c>
      <c r="E4" s="11">
        <v>167.19</v>
      </c>
      <c r="F4" s="11">
        <v>3251.9</v>
      </c>
      <c r="G4" s="11">
        <v>96.7</v>
      </c>
      <c r="H4" s="11">
        <v>3155.2</v>
      </c>
      <c r="I4" s="16" t="s">
        <v>13</v>
      </c>
      <c r="J4" s="11">
        <v>2750.04</v>
      </c>
      <c r="K4" s="11">
        <v>825</v>
      </c>
      <c r="P4" s="8" t="str">
        <f t="shared" ref="P4:P14" si="0">IF(H4&gt;0,"挖方区",IF(H4=0,"挖填平衡区","填方区"))</f>
        <v>挖方区</v>
      </c>
    </row>
    <row r="5" ht="21" customHeight="1" spans="1:16">
      <c r="A5" s="11">
        <v>3</v>
      </c>
      <c r="B5" s="11">
        <v>2815.56</v>
      </c>
      <c r="C5" s="12">
        <v>39.7</v>
      </c>
      <c r="D5" s="11">
        <v>1123.42</v>
      </c>
      <c r="E5" s="11">
        <v>1692.16</v>
      </c>
      <c r="F5" s="11">
        <v>1314.6</v>
      </c>
      <c r="G5" s="11">
        <v>606.4</v>
      </c>
      <c r="H5" s="11">
        <v>708.2</v>
      </c>
      <c r="I5" s="16" t="s">
        <v>14</v>
      </c>
      <c r="J5" s="11">
        <v>2815.56</v>
      </c>
      <c r="K5" s="11">
        <v>844.7</v>
      </c>
      <c r="P5" s="8" t="str">
        <f t="shared" si="0"/>
        <v>挖方区</v>
      </c>
    </row>
    <row r="6" ht="21" customHeight="1" spans="1:16">
      <c r="A6" s="11">
        <v>4</v>
      </c>
      <c r="B6" s="11">
        <v>2560.17</v>
      </c>
      <c r="C6" s="12">
        <v>39.707</v>
      </c>
      <c r="D6" s="11">
        <v>618.61</v>
      </c>
      <c r="E6" s="11">
        <v>1941.56</v>
      </c>
      <c r="F6" s="11">
        <v>986</v>
      </c>
      <c r="G6" s="11">
        <v>986</v>
      </c>
      <c r="H6" s="11">
        <v>0</v>
      </c>
      <c r="I6" s="11"/>
      <c r="J6" s="11">
        <v>2560.17</v>
      </c>
      <c r="K6" s="11">
        <v>768.1</v>
      </c>
      <c r="P6" s="8" t="str">
        <f t="shared" si="0"/>
        <v>挖填平衡区</v>
      </c>
    </row>
    <row r="7" ht="21" customHeight="1" spans="1:16">
      <c r="A7" s="11">
        <v>5</v>
      </c>
      <c r="B7" s="11">
        <v>2766.64</v>
      </c>
      <c r="C7" s="12">
        <v>39.7</v>
      </c>
      <c r="D7" s="11">
        <v>235.81</v>
      </c>
      <c r="E7" s="11">
        <v>2530.84</v>
      </c>
      <c r="F7" s="11">
        <v>172.6</v>
      </c>
      <c r="G7" s="11">
        <v>863.3</v>
      </c>
      <c r="H7" s="11">
        <v>-690.7</v>
      </c>
      <c r="I7" s="11"/>
      <c r="J7" s="11">
        <v>2766.64</v>
      </c>
      <c r="K7" s="11">
        <v>830</v>
      </c>
      <c r="P7" s="8" t="str">
        <f t="shared" si="0"/>
        <v>填方区</v>
      </c>
    </row>
    <row r="8" ht="21" customHeight="1" spans="1:16">
      <c r="A8" s="11">
        <v>6</v>
      </c>
      <c r="B8" s="11">
        <v>3416.7</v>
      </c>
      <c r="C8" s="12">
        <v>39.7</v>
      </c>
      <c r="D8" s="11">
        <v>22.13</v>
      </c>
      <c r="E8" s="11">
        <v>3394.57</v>
      </c>
      <c r="F8" s="11">
        <v>2.2</v>
      </c>
      <c r="G8" s="11">
        <v>1729.4</v>
      </c>
      <c r="H8" s="11">
        <v>-1727.2</v>
      </c>
      <c r="I8" s="11"/>
      <c r="J8" s="11">
        <v>3416.7</v>
      </c>
      <c r="K8" s="11">
        <v>1025</v>
      </c>
      <c r="P8" s="8" t="str">
        <f t="shared" si="0"/>
        <v>填方区</v>
      </c>
    </row>
    <row r="9" ht="21" customHeight="1" spans="1:16">
      <c r="A9" s="11">
        <v>7</v>
      </c>
      <c r="B9" s="11">
        <v>3314.38</v>
      </c>
      <c r="C9" s="12">
        <v>39.7</v>
      </c>
      <c r="D9" s="11">
        <v>265.64</v>
      </c>
      <c r="E9" s="11">
        <v>3048.75</v>
      </c>
      <c r="F9" s="11">
        <v>169.5</v>
      </c>
      <c r="G9" s="11">
        <v>1812.9</v>
      </c>
      <c r="H9" s="11">
        <v>-1643.4</v>
      </c>
      <c r="I9" s="11"/>
      <c r="J9" s="11">
        <v>3314.38</v>
      </c>
      <c r="K9" s="11">
        <v>994.3</v>
      </c>
      <c r="P9" s="8" t="str">
        <f t="shared" si="0"/>
        <v>填方区</v>
      </c>
    </row>
    <row r="10" ht="21" customHeight="1" spans="1:16">
      <c r="A10" s="11">
        <v>8</v>
      </c>
      <c r="B10" s="11">
        <v>3092.68</v>
      </c>
      <c r="C10" s="12">
        <v>39.7</v>
      </c>
      <c r="D10" s="11">
        <v>327.85</v>
      </c>
      <c r="E10" s="11">
        <v>2764.79</v>
      </c>
      <c r="F10" s="11">
        <v>108.9</v>
      </c>
      <c r="G10" s="11">
        <v>1204.6</v>
      </c>
      <c r="H10" s="11">
        <v>-1095.7</v>
      </c>
      <c r="I10" s="11"/>
      <c r="J10" s="11">
        <v>3092.68</v>
      </c>
      <c r="K10" s="11">
        <v>927.8</v>
      </c>
      <c r="P10" s="8" t="str">
        <f t="shared" si="0"/>
        <v>填方区</v>
      </c>
    </row>
    <row r="11" ht="21" customHeight="1" spans="1:16">
      <c r="A11" s="11">
        <v>9</v>
      </c>
      <c r="B11" s="11">
        <v>2763.23</v>
      </c>
      <c r="C11" s="12">
        <v>39.7</v>
      </c>
      <c r="D11" s="11">
        <v>366.47</v>
      </c>
      <c r="E11" s="11">
        <v>2396.75</v>
      </c>
      <c r="F11" s="11">
        <v>263.3</v>
      </c>
      <c r="G11" s="11">
        <v>1382.6</v>
      </c>
      <c r="H11" s="11">
        <v>-1119.3</v>
      </c>
      <c r="I11" s="11"/>
      <c r="J11" s="11">
        <v>2763.23</v>
      </c>
      <c r="K11" s="11">
        <v>829</v>
      </c>
      <c r="P11" s="8" t="str">
        <f t="shared" si="0"/>
        <v>填方区</v>
      </c>
    </row>
    <row r="12" ht="21" customHeight="1" spans="1:16">
      <c r="A12" s="11">
        <v>10</v>
      </c>
      <c r="B12" s="11">
        <v>2574.32</v>
      </c>
      <c r="C12" s="12">
        <v>39.7</v>
      </c>
      <c r="D12" s="11">
        <v>332.43</v>
      </c>
      <c r="E12" s="11">
        <v>2241.91</v>
      </c>
      <c r="F12" s="11">
        <v>271.1</v>
      </c>
      <c r="G12" s="11">
        <v>1033.1</v>
      </c>
      <c r="H12" s="11">
        <v>-762</v>
      </c>
      <c r="I12" s="11"/>
      <c r="J12" s="11">
        <v>2574.32</v>
      </c>
      <c r="K12" s="11">
        <v>772.3</v>
      </c>
      <c r="P12" s="8" t="str">
        <f t="shared" si="0"/>
        <v>填方区</v>
      </c>
    </row>
    <row r="13" ht="21" customHeight="1" spans="1:16">
      <c r="A13" s="11">
        <v>11</v>
      </c>
      <c r="B13" s="11">
        <v>2222.22</v>
      </c>
      <c r="C13" s="12">
        <v>39.721</v>
      </c>
      <c r="D13" s="11">
        <v>685.42</v>
      </c>
      <c r="E13" s="11">
        <v>1536.79</v>
      </c>
      <c r="F13" s="11">
        <v>372.3</v>
      </c>
      <c r="G13" s="11">
        <v>372.3</v>
      </c>
      <c r="H13" s="11">
        <v>0</v>
      </c>
      <c r="I13" s="11"/>
      <c r="J13" s="11">
        <v>0</v>
      </c>
      <c r="K13" s="11">
        <v>0</v>
      </c>
      <c r="P13" s="8" t="str">
        <f t="shared" si="0"/>
        <v>挖填平衡区</v>
      </c>
    </row>
    <row r="14" ht="21" customHeight="1" spans="1:16">
      <c r="A14" s="11">
        <v>12</v>
      </c>
      <c r="B14" s="11">
        <v>2121.24</v>
      </c>
      <c r="C14" s="12">
        <v>39.748</v>
      </c>
      <c r="D14" s="11">
        <v>715.82</v>
      </c>
      <c r="E14" s="11">
        <v>1405.4</v>
      </c>
      <c r="F14" s="11">
        <v>408.7</v>
      </c>
      <c r="G14" s="11">
        <v>408.7</v>
      </c>
      <c r="H14" s="11">
        <v>0</v>
      </c>
      <c r="I14" s="11"/>
      <c r="J14" s="11">
        <v>0</v>
      </c>
      <c r="K14" s="11">
        <v>0</v>
      </c>
      <c r="P14" s="8" t="str">
        <f t="shared" si="0"/>
        <v>挖填平衡区</v>
      </c>
    </row>
    <row r="15" ht="21" customHeight="1" spans="1:11">
      <c r="A15" s="13" t="s">
        <v>15</v>
      </c>
      <c r="B15" s="14">
        <f t="shared" ref="B15:J15" si="1">SUM(B3:B14)</f>
        <v>33137.4</v>
      </c>
      <c r="C15" s="15"/>
      <c r="D15" s="14">
        <f t="shared" si="1"/>
        <v>10012.82</v>
      </c>
      <c r="E15" s="14">
        <f t="shared" si="1"/>
        <v>23126.1</v>
      </c>
      <c r="F15" s="14">
        <f t="shared" si="1"/>
        <v>10430.4</v>
      </c>
      <c r="G15" s="14">
        <f t="shared" si="1"/>
        <v>10496.3</v>
      </c>
      <c r="H15" s="14">
        <f t="shared" si="1"/>
        <v>-65.9000000000001</v>
      </c>
      <c r="I15" s="14"/>
      <c r="J15" s="14">
        <f>SUM(J3:J14)</f>
        <v>28793.94</v>
      </c>
      <c r="K15" s="14">
        <f>SUM(K3:K14)</f>
        <v>8638.3</v>
      </c>
    </row>
    <row r="18" spans="7:8">
      <c r="G18" s="7">
        <f>G15</f>
        <v>10496.3</v>
      </c>
      <c r="H18">
        <f>G18+G19</f>
        <v>3458</v>
      </c>
    </row>
    <row r="19" spans="7:7">
      <c r="G19" s="7">
        <f>H7+H8+H9+H10+H11+H12</f>
        <v>-7038.3</v>
      </c>
    </row>
    <row r="20" spans="7:7">
      <c r="G20" s="7">
        <f>K15</f>
        <v>8638.3</v>
      </c>
    </row>
  </sheetData>
  <mergeCells count="1">
    <mergeCell ref="A1:K1"/>
  </mergeCells>
  <pageMargins left="0.700694444444445" right="0.700694444444445" top="0.751388888888889" bottom="0.751388888888889" header="0.298611111111111" footer="0.298611111111111"/>
  <pageSetup paperSize="9" scale="9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"/>
  <sheetViews>
    <sheetView workbookViewId="0">
      <selection activeCell="G28" sqref="G28"/>
    </sheetView>
  </sheetViews>
  <sheetFormatPr defaultColWidth="9" defaultRowHeight="14.25"/>
  <cols>
    <col min="1" max="1" width="7" customWidth="1"/>
    <col min="2" max="2" width="12.75"/>
    <col min="4" max="4" width="12" customWidth="1"/>
    <col min="5" max="5" width="12.75"/>
    <col min="6" max="6" width="11.75" customWidth="1"/>
    <col min="7" max="7" width="12" customWidth="1"/>
    <col min="8" max="8" width="10.375"/>
    <col min="9" max="9" width="10.375" customWidth="1"/>
    <col min="10" max="10" width="11.5" customWidth="1"/>
    <col min="11" max="11" width="10" customWidth="1"/>
    <col min="16" max="16" width="10.375" customWidth="1"/>
  </cols>
  <sheetData>
    <row r="1" ht="24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8.5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ht="21" customHeight="1" spans="1:16">
      <c r="A3" s="3">
        <v>1</v>
      </c>
      <c r="B3" s="3">
        <v>2740.22</v>
      </c>
      <c r="C3" s="4">
        <v>43.3</v>
      </c>
      <c r="D3" s="3">
        <v>2735.49</v>
      </c>
      <c r="E3" s="3">
        <v>5.39</v>
      </c>
      <c r="F3" s="3">
        <v>3109.3</v>
      </c>
      <c r="G3" s="3">
        <v>0.3</v>
      </c>
      <c r="H3" s="3">
        <v>3109</v>
      </c>
      <c r="I3" s="3" t="s">
        <v>12</v>
      </c>
      <c r="J3" s="3">
        <v>2740.22</v>
      </c>
      <c r="K3" s="3">
        <v>822.1</v>
      </c>
      <c r="P3" s="8" t="str">
        <f t="shared" ref="P3:P14" si="0">IF(H3&gt;0,"挖方区",IF(H3=0,"挖填平衡区","填方区"))</f>
        <v>挖方区</v>
      </c>
    </row>
    <row r="4" ht="21" customHeight="1" spans="1:16">
      <c r="A4" s="3">
        <v>2</v>
      </c>
      <c r="B4" s="3">
        <v>2750.04</v>
      </c>
      <c r="C4" s="4">
        <v>43.3</v>
      </c>
      <c r="D4" s="3">
        <v>2583.73</v>
      </c>
      <c r="E4" s="3">
        <v>167.19</v>
      </c>
      <c r="F4" s="3">
        <v>3251.9</v>
      </c>
      <c r="G4" s="3">
        <v>96.7</v>
      </c>
      <c r="H4" s="3">
        <v>3155.2</v>
      </c>
      <c r="I4" s="3" t="s">
        <v>13</v>
      </c>
      <c r="J4" s="3">
        <v>2750.04</v>
      </c>
      <c r="K4" s="3">
        <v>825</v>
      </c>
      <c r="P4" s="8" t="str">
        <f t="shared" si="0"/>
        <v>挖方区</v>
      </c>
    </row>
    <row r="5" ht="21" customHeight="1" spans="1:16">
      <c r="A5" s="3">
        <v>3</v>
      </c>
      <c r="B5" s="3">
        <v>2815.56</v>
      </c>
      <c r="C5" s="4">
        <v>39.7</v>
      </c>
      <c r="D5" s="3">
        <v>1123.42</v>
      </c>
      <c r="E5" s="3">
        <v>1692.16</v>
      </c>
      <c r="F5" s="3">
        <v>1314.6</v>
      </c>
      <c r="G5" s="3">
        <v>606.4</v>
      </c>
      <c r="H5" s="3">
        <v>708.2</v>
      </c>
      <c r="I5" s="3" t="s">
        <v>14</v>
      </c>
      <c r="J5" s="3">
        <v>2815.56</v>
      </c>
      <c r="K5" s="3">
        <v>844.7</v>
      </c>
      <c r="P5" s="8" t="str">
        <f t="shared" si="0"/>
        <v>挖方区</v>
      </c>
    </row>
    <row r="6" ht="21" customHeight="1" spans="1:16">
      <c r="A6" s="3">
        <v>4</v>
      </c>
      <c r="B6" s="3">
        <v>2560.17</v>
      </c>
      <c r="C6" s="4">
        <v>39.707</v>
      </c>
      <c r="D6" s="3">
        <v>618.61</v>
      </c>
      <c r="E6" s="3">
        <v>1941.56</v>
      </c>
      <c r="F6" s="3">
        <v>986</v>
      </c>
      <c r="G6" s="3">
        <v>986</v>
      </c>
      <c r="H6" s="3">
        <v>0</v>
      </c>
      <c r="I6" s="3"/>
      <c r="J6" s="3">
        <v>2560.17</v>
      </c>
      <c r="K6" s="3">
        <v>768.1</v>
      </c>
      <c r="P6" s="8" t="str">
        <f t="shared" si="0"/>
        <v>挖填平衡区</v>
      </c>
    </row>
    <row r="7" ht="21" customHeight="1" spans="1:16">
      <c r="A7" s="3">
        <v>5</v>
      </c>
      <c r="B7" s="3">
        <v>2766.64</v>
      </c>
      <c r="C7" s="4">
        <v>39.7</v>
      </c>
      <c r="D7" s="3">
        <v>235.81</v>
      </c>
      <c r="E7" s="3">
        <v>2530.84</v>
      </c>
      <c r="F7" s="3">
        <v>172.6</v>
      </c>
      <c r="G7" s="3">
        <v>863.3</v>
      </c>
      <c r="H7" s="3">
        <v>-690.7</v>
      </c>
      <c r="I7" s="3"/>
      <c r="J7" s="3">
        <v>2766.64</v>
      </c>
      <c r="K7" s="3">
        <v>830</v>
      </c>
      <c r="P7" s="8" t="str">
        <f t="shared" si="0"/>
        <v>填方区</v>
      </c>
    </row>
    <row r="8" ht="21" customHeight="1" spans="1:16">
      <c r="A8" s="3">
        <v>6</v>
      </c>
      <c r="B8" s="3">
        <v>3416.7</v>
      </c>
      <c r="C8" s="4">
        <v>39.7</v>
      </c>
      <c r="D8" s="3">
        <v>22.13</v>
      </c>
      <c r="E8" s="3">
        <v>3394.57</v>
      </c>
      <c r="F8" s="3">
        <v>2.2</v>
      </c>
      <c r="G8" s="3">
        <v>1729.4</v>
      </c>
      <c r="H8" s="3">
        <v>-1727.2</v>
      </c>
      <c r="I8" s="3"/>
      <c r="J8" s="3">
        <v>3416.7</v>
      </c>
      <c r="K8" s="3">
        <v>1025</v>
      </c>
      <c r="P8" s="8" t="str">
        <f t="shared" si="0"/>
        <v>填方区</v>
      </c>
    </row>
    <row r="9" ht="21" customHeight="1" spans="1:16">
      <c r="A9" s="3">
        <v>7</v>
      </c>
      <c r="B9" s="3">
        <v>3314.38</v>
      </c>
      <c r="C9" s="4">
        <v>39.7</v>
      </c>
      <c r="D9" s="3">
        <v>265.64</v>
      </c>
      <c r="E9" s="3">
        <v>3048.75</v>
      </c>
      <c r="F9" s="3">
        <v>169.5</v>
      </c>
      <c r="G9" s="3">
        <v>1812.9</v>
      </c>
      <c r="H9" s="3">
        <v>-1643.4</v>
      </c>
      <c r="I9" s="3"/>
      <c r="J9" s="3">
        <v>3314.38</v>
      </c>
      <c r="K9" s="3">
        <v>994.3</v>
      </c>
      <c r="P9" s="8" t="str">
        <f t="shared" si="0"/>
        <v>填方区</v>
      </c>
    </row>
    <row r="10" ht="21" customHeight="1" spans="1:16">
      <c r="A10" s="3">
        <v>8</v>
      </c>
      <c r="B10" s="3">
        <v>3092.68</v>
      </c>
      <c r="C10" s="4">
        <v>39.7</v>
      </c>
      <c r="D10" s="3">
        <v>327.85</v>
      </c>
      <c r="E10" s="3">
        <v>2764.79</v>
      </c>
      <c r="F10" s="3">
        <v>108.9</v>
      </c>
      <c r="G10" s="3">
        <v>1204.6</v>
      </c>
      <c r="H10" s="3">
        <v>-1095.7</v>
      </c>
      <c r="I10" s="3"/>
      <c r="J10" s="3">
        <v>3092.68</v>
      </c>
      <c r="K10" s="3">
        <v>927.8</v>
      </c>
      <c r="P10" s="8" t="str">
        <f t="shared" si="0"/>
        <v>填方区</v>
      </c>
    </row>
    <row r="11" ht="21" customHeight="1" spans="1:16">
      <c r="A11" s="3">
        <v>9</v>
      </c>
      <c r="B11" s="3">
        <v>2763.23</v>
      </c>
      <c r="C11" s="4">
        <v>39.7</v>
      </c>
      <c r="D11" s="3">
        <v>366.47</v>
      </c>
      <c r="E11" s="3">
        <v>2396.75</v>
      </c>
      <c r="F11" s="3">
        <v>263.3</v>
      </c>
      <c r="G11" s="3">
        <v>1382.6</v>
      </c>
      <c r="H11" s="3">
        <v>-1119.3</v>
      </c>
      <c r="I11" s="3"/>
      <c r="J11" s="3">
        <v>2763.23</v>
      </c>
      <c r="K11" s="3">
        <v>829</v>
      </c>
      <c r="P11" s="8" t="str">
        <f t="shared" si="0"/>
        <v>填方区</v>
      </c>
    </row>
    <row r="12" ht="21" customHeight="1" spans="1:16">
      <c r="A12" s="3">
        <v>10</v>
      </c>
      <c r="B12" s="3">
        <v>2574.32</v>
      </c>
      <c r="C12" s="4">
        <v>39.7</v>
      </c>
      <c r="D12" s="3">
        <v>332.43</v>
      </c>
      <c r="E12" s="3">
        <v>2241.91</v>
      </c>
      <c r="F12" s="3">
        <v>271.1</v>
      </c>
      <c r="G12" s="3">
        <v>1033.1</v>
      </c>
      <c r="H12" s="3">
        <v>-762</v>
      </c>
      <c r="I12" s="3"/>
      <c r="J12" s="3">
        <v>2574.32</v>
      </c>
      <c r="K12" s="3">
        <v>772.3</v>
      </c>
      <c r="P12" s="8" t="str">
        <f t="shared" si="0"/>
        <v>填方区</v>
      </c>
    </row>
    <row r="13" ht="21" customHeight="1" spans="1:16">
      <c r="A13" s="3">
        <v>11</v>
      </c>
      <c r="B13" s="3">
        <v>2222.22</v>
      </c>
      <c r="C13" s="4">
        <v>39.721</v>
      </c>
      <c r="D13" s="3">
        <v>685.42</v>
      </c>
      <c r="E13" s="3">
        <v>1536.79</v>
      </c>
      <c r="F13" s="3">
        <v>372.3</v>
      </c>
      <c r="G13" s="3">
        <v>372.3</v>
      </c>
      <c r="H13" s="3">
        <v>0</v>
      </c>
      <c r="I13" s="3"/>
      <c r="J13" s="3">
        <v>0</v>
      </c>
      <c r="K13" s="3">
        <v>0</v>
      </c>
      <c r="P13" s="8" t="str">
        <f t="shared" si="0"/>
        <v>挖填平衡区</v>
      </c>
    </row>
    <row r="14" ht="21" customHeight="1" spans="1:16">
      <c r="A14" s="3">
        <v>12</v>
      </c>
      <c r="B14" s="3">
        <v>2121.24</v>
      </c>
      <c r="C14" s="4">
        <v>39.748</v>
      </c>
      <c r="D14" s="3">
        <v>715.82</v>
      </c>
      <c r="E14" s="3">
        <v>1405.4</v>
      </c>
      <c r="F14" s="3">
        <v>408.7</v>
      </c>
      <c r="G14" s="3">
        <v>408.7</v>
      </c>
      <c r="H14" s="3">
        <v>0</v>
      </c>
      <c r="I14" s="3"/>
      <c r="J14" s="3">
        <v>0</v>
      </c>
      <c r="K14" s="3">
        <v>0</v>
      </c>
      <c r="P14" s="8" t="str">
        <f t="shared" si="0"/>
        <v>挖填平衡区</v>
      </c>
    </row>
    <row r="15" ht="21" customHeight="1" spans="1:11">
      <c r="A15" s="4" t="s">
        <v>15</v>
      </c>
      <c r="B15" s="5">
        <f t="shared" ref="B15:H15" si="1">SUM(B3:B14)</f>
        <v>33137.4</v>
      </c>
      <c r="C15" s="6"/>
      <c r="D15" s="5">
        <f t="shared" si="1"/>
        <v>10012.82</v>
      </c>
      <c r="E15" s="5">
        <f t="shared" si="1"/>
        <v>23126.1</v>
      </c>
      <c r="F15" s="5">
        <f t="shared" si="1"/>
        <v>10430.4</v>
      </c>
      <c r="G15" s="5">
        <f t="shared" si="1"/>
        <v>10496.3</v>
      </c>
      <c r="H15" s="5">
        <f t="shared" si="1"/>
        <v>-65.9000000000001</v>
      </c>
      <c r="I15" s="5"/>
      <c r="J15" s="5">
        <f>SUM(J3:J14)</f>
        <v>28793.94</v>
      </c>
      <c r="K15" s="5">
        <f>SUM(K3:K14)</f>
        <v>8638.3</v>
      </c>
    </row>
    <row r="18" spans="7:8">
      <c r="G18" s="7">
        <f>G15</f>
        <v>10496.3</v>
      </c>
      <c r="H18">
        <f>G18+G19</f>
        <v>3458</v>
      </c>
    </row>
    <row r="19" spans="7:7">
      <c r="G19" s="7">
        <f>H7+H8+H9+H10+H11+H12</f>
        <v>-7038.3</v>
      </c>
    </row>
    <row r="20" spans="7:7">
      <c r="G20" s="7">
        <f>K15</f>
        <v>8638.3</v>
      </c>
    </row>
  </sheetData>
  <mergeCells count="1">
    <mergeCell ref="A1:K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出表</vt:lpstr>
      <vt:lpstr>上图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2022-06-23T23:11:00Z</dcterms:created>
  <dcterms:modified xsi:type="dcterms:W3CDTF">2022-07-23T00:53:01Z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7CB0C89F558446E1B82F05672A1A93A4</vt:lpwstr>
  </property>
  <property fmtid="{D5CDD505-2E9C-101B-9397-08002B2CF9AE}" pid="3" name="KSOProductBuildVer">
    <vt:lpwstr>2052-11.1.0.11830</vt:lpwstr>
  </property>
</Properties>
</file>