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7"/>
  </bookViews>
  <sheets>
    <sheet name="招标控制价清单" sheetId="4" r:id="rId1"/>
  </sheets>
  <externalReferences>
    <externalReference r:id="rId2"/>
    <externalReference r:id="rId3"/>
  </externalReferences>
  <definedNames>
    <definedName name="aabb">EVALUATE(#REF!)</definedName>
    <definedName name="aaff">EVALUATE(#REF!)</definedName>
    <definedName name="as" hidden="1">{"'现金流量表（全部投资）'!$B$4:$P$23"}</definedName>
    <definedName name="HTML_CodePage" hidden="1">936</definedName>
    <definedName name="HTML_Control" hidden="1">{"'现金流量表（全部投资）'!$B$4:$P$23"}</definedName>
    <definedName name="HTML_Description" hidden="1">"lin zijian"</definedName>
    <definedName name="HTML_Email" hidden="1">""</definedName>
    <definedName name="HTML_Header" hidden="1">"现金流量表（全部投资）"</definedName>
    <definedName name="HTML_LastUpdate" hidden="1">"96-12-2"</definedName>
    <definedName name="HTML_LineAfter" hidden="1">TRUE</definedName>
    <definedName name="HTML_LineBefore" hidden="1">TRUE</definedName>
    <definedName name="HTML_Name" hidden="1">"linzijia"</definedName>
    <definedName name="HTML_OBDlg2" hidden="1">TRUE</definedName>
    <definedName name="HTML_OBDlg4" hidden="1">TRUE</definedName>
    <definedName name="HTML_OS" hidden="1">0</definedName>
    <definedName name="HTML_PathFile" hidden="1">"C:\lin\bk\MyHTML.htm"</definedName>
    <definedName name="HTML_Title" hidden="1">"PROJECT11"</definedName>
    <definedName name="UFPrn20061028143647">#REF!</definedName>
    <definedName name="X">EVALUATE(#REF!)</definedName>
    <definedName name="yd">EVALUATE(#REF!)</definedName>
    <definedName name="yf">EVALUATE(#REF!)</definedName>
    <definedName name="泵站">'[1]国民经济效益费用流量表（国内投资）'!$O$5:$O$21</definedName>
    <definedName name="管道总表" hidden="1">{"'现金流量表（全部投资）'!$B$4:$P$23"}</definedName>
    <definedName name="汇率">[2]国民经济评价投资调整计算表!$L$3</definedName>
    <definedName name="生产列1">'[2]现金流量表（全部投资）'!$O$5:$O$22</definedName>
    <definedName name="生产列11">[2]流动资金估算表!$O$5:$O$18</definedName>
    <definedName name="生产列15">[2]固定资产折旧费估算表!$N$5:$N$28</definedName>
    <definedName name="生产列16">[2]无形及递延资产摊销估算表!$O$5:$O$21</definedName>
    <definedName name="生产列17">[2]总成本费用估算表!$M$5:$M$25</definedName>
    <definedName name="生产列19">'[2]借款还本付息计算表 (2)'!$Q$5:$Q$19</definedName>
    <definedName name="生产列2">'[2]现金流量表（自有资金）'!$O$5:$O$19</definedName>
    <definedName name="生产列20">'[2]出口(替代进口)产品国内资源流量表'!$M$5:$M$12</definedName>
    <definedName name="生产列3">'[2]损益表 (2)'!$O$5:$O$18</definedName>
    <definedName name="生产列4">'[2]资金来源与运用表 (2)'!$O$5:$O$30</definedName>
    <definedName name="生产列5">'[2]资产负债表 (2)'!$O$5:$O$26</definedName>
    <definedName name="生产列6">'[2]财务外汇平衡表 (2)'!$O$5:$O$18</definedName>
    <definedName name="生产列7">'[2]国民经济效益费用流量表（全部投资）'!$O$5:$O$17</definedName>
    <definedName name="生产列8">'[2]国民经济效益费用流量表（国内投资）'!$O$5:$O$21</definedName>
    <definedName name="生产列9">'[2]经济外汇流量表 (2)'!$O$5:$O$20</definedName>
    <definedName name="生产期">'[2]现金流量表（自有资金）'!$O$5</definedName>
    <definedName name="生产期1">'[2]现金流量表（全部投资）'!$O$5</definedName>
    <definedName name="生产期11">[2]流动资金估算表!$O$5</definedName>
    <definedName name="生产期15">[2]固定资产折旧费估算表!$N$5</definedName>
    <definedName name="生产期16">[2]无形及递延资产摊销估算表!$O$5</definedName>
    <definedName name="生产期17">[2]总成本费用估算表!$M$5</definedName>
    <definedName name="生产期19">'[2]借款还本付息计算表 (2)'!$Q$5</definedName>
    <definedName name="生产期2">'[2]现金流量表（自有资金）'!$O$5</definedName>
    <definedName name="生产期20">'[2]出口(替代进口)产品国内资源流量表'!$M$5</definedName>
    <definedName name="生产期3">'[2]损益表 (2)'!$O$5</definedName>
    <definedName name="生产期4">'[2]资金来源与运用表 (2)'!$O$5</definedName>
    <definedName name="生产期5">'[2]资产负债表 (2)'!$O$5</definedName>
    <definedName name="生产期6">'[2]财务外汇平衡表 (2)'!$O$5</definedName>
    <definedName name="生产期7">'[2]国民经济效益费用流量表（全部投资）'!$O$5</definedName>
    <definedName name="生产期8">'[2]国民经济效益费用流量表（国内投资）'!$O$5</definedName>
    <definedName name="生产期9">'[2]经济外汇流量表 (2)'!$O$5</definedName>
    <definedName name="新开铺">'[1]现金流量表（全部投资）'!$O$5</definedName>
    <definedName name="aabb" localSheetId="0">EVALUATE(#REF!)</definedName>
    <definedName name="aaff" localSheetId="0">EVALUATE(#REF!)</definedName>
    <definedName name="UFPrn20061028143647" localSheetId="0">#REF!</definedName>
    <definedName name="X" localSheetId="0">EVALUATE(#REF!)</definedName>
    <definedName name="yd" localSheetId="0">EVALUATE(#REF!)</definedName>
    <definedName name="yf" localSheetId="0">EVALUATE(#REF!)</definedName>
    <definedName name="as" localSheetId="0" hidden="1">{"'现金流量表（全部投资）'!$B$4:$P$23"}</definedName>
    <definedName name="HTML_Control" localSheetId="0" hidden="1">{"'现金流量表（全部投资）'!$B$4:$P$23"}</definedName>
    <definedName name="_xlnm.Print_Titles" localSheetId="0">招标控制价清单!$1:$4</definedName>
    <definedName name="管道总表" localSheetId="0" hidden="1">{"'现金流量表（全部投资）'!$B$4:$P$23"}</definedName>
    <definedName name="_xlnm.Print_Area" localSheetId="0">招标控制价清单!$A$1:$H$48</definedName>
  </definedNames>
  <calcPr calcId="144525"/>
</workbook>
</file>

<file path=xl/sharedStrings.xml><?xml version="1.0" encoding="utf-8"?>
<sst xmlns="http://schemas.openxmlformats.org/spreadsheetml/2006/main" count="70" uniqueCount="67">
  <si>
    <t>招 标 控 制 价 清 单</t>
  </si>
  <si>
    <t>工程名称：岳阳市中心医院门急诊医技综合楼项目</t>
  </si>
  <si>
    <t>序号</t>
  </si>
  <si>
    <t>工程和费用名称</t>
  </si>
  <si>
    <t>概算价值（万元）</t>
  </si>
  <si>
    <t>备注</t>
  </si>
  <si>
    <t>建筑工程费</t>
  </si>
  <si>
    <t>安装工程费</t>
  </si>
  <si>
    <t>设备购置费</t>
  </si>
  <si>
    <t>其他费用</t>
  </si>
  <si>
    <t>合计</t>
  </si>
  <si>
    <t>7＝3+4+5+6</t>
  </si>
  <si>
    <t>一</t>
  </si>
  <si>
    <t>工程费用</t>
  </si>
  <si>
    <t>（一）</t>
  </si>
  <si>
    <t>土建工程</t>
  </si>
  <si>
    <t>地下室</t>
  </si>
  <si>
    <t>地下室土石方</t>
  </si>
  <si>
    <t>1.2</t>
  </si>
  <si>
    <t>基坑支护</t>
  </si>
  <si>
    <t>1.3</t>
  </si>
  <si>
    <t>建筑工程</t>
  </si>
  <si>
    <t>1.4</t>
  </si>
  <si>
    <t>装饰工程</t>
  </si>
  <si>
    <t>2</t>
  </si>
  <si>
    <t>门诊医技综合楼</t>
  </si>
  <si>
    <t>2.1</t>
  </si>
  <si>
    <t>2.2</t>
  </si>
  <si>
    <t>（二）</t>
  </si>
  <si>
    <t>设备及安装工程</t>
  </si>
  <si>
    <t>门诊医技楼给排水工程</t>
  </si>
  <si>
    <t>门诊医技楼电气工程</t>
  </si>
  <si>
    <t>门诊医技楼消防水工程</t>
  </si>
  <si>
    <t>门诊医技楼火灾报警工程</t>
  </si>
  <si>
    <t>门诊医技楼通风空调工程</t>
  </si>
  <si>
    <t>门诊医技楼弱电智能化工程</t>
  </si>
  <si>
    <t>门诊医技楼电梯工程</t>
  </si>
  <si>
    <t>门诊医技楼抗震支架</t>
  </si>
  <si>
    <t>门诊医技楼充电桩</t>
  </si>
  <si>
    <t>门诊医技楼燃气工程</t>
  </si>
  <si>
    <t>标识系统</t>
  </si>
  <si>
    <t>（三）</t>
  </si>
  <si>
    <t>室外工程</t>
  </si>
  <si>
    <t>门诊医技楼园建工程</t>
  </si>
  <si>
    <t>门诊医技楼绿化工程</t>
  </si>
  <si>
    <t>门诊医技楼室外给排水工程</t>
  </si>
  <si>
    <t>门诊医技楼室外电气照明工程</t>
  </si>
  <si>
    <t>门诊医技楼室外弱电预埋工程</t>
  </si>
  <si>
    <t>总图土石方工程</t>
  </si>
  <si>
    <t>海绵城市费用</t>
  </si>
  <si>
    <t>直升机停机坪</t>
  </si>
  <si>
    <t>室外附属设施</t>
  </si>
  <si>
    <t>二</t>
  </si>
  <si>
    <t>工程建设其他费用</t>
  </si>
  <si>
    <t>施工图设计费</t>
  </si>
  <si>
    <t>预算编制费</t>
  </si>
  <si>
    <t>工程保险费</t>
  </si>
  <si>
    <t>场地准备及单位临时设施费</t>
  </si>
  <si>
    <t>BIM技术服务费</t>
  </si>
  <si>
    <t>劳动安全卫生评审费</t>
  </si>
  <si>
    <t>三</t>
  </si>
  <si>
    <t>预备费</t>
  </si>
  <si>
    <t>基本预备费</t>
  </si>
  <si>
    <t>（一+二）×5%</t>
  </si>
  <si>
    <t>价差预备费</t>
  </si>
  <si>
    <t>（一+二）×4%</t>
  </si>
  <si>
    <t>四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</si>
</sst>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45">
    <font>
      <sz val="11"/>
      <color theme="1"/>
      <name val="宋体"/>
      <charset val="134"/>
      <scheme val="minor"/>
    </font>
    <font>
      <b/>
      <sz val="9"/>
      <color indexed="8"/>
      <name val="宋体"/>
      <charset val="134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9"/>
      <name val="宋体"/>
      <charset val="134"/>
    </font>
    <font>
      <b/>
      <sz val="18"/>
      <name val="黑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MS Sans Serif"/>
      <charset val="0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1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0">
      <alignment vertical="center"/>
    </xf>
    <xf numFmtId="0" fontId="0" fillId="10" borderId="16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44" fillId="0" borderId="13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6" fillId="23" borderId="19" applyNumberFormat="0" applyAlignment="0" applyProtection="0">
      <alignment vertical="center"/>
    </xf>
    <xf numFmtId="0" fontId="29" fillId="9" borderId="15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0" borderId="0"/>
    <xf numFmtId="0" fontId="26" fillId="1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41" fillId="0" borderId="0"/>
    <xf numFmtId="0" fontId="24" fillId="21" borderId="0" applyNumberFormat="0" applyBorder="0" applyAlignment="0" applyProtection="0">
      <alignment vertical="center"/>
    </xf>
    <xf numFmtId="0" fontId="41" fillId="0" borderId="0"/>
    <xf numFmtId="0" fontId="26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41" fillId="0" borderId="0"/>
    <xf numFmtId="0" fontId="26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7" fillId="0" borderId="0">
      <alignment vertical="center"/>
    </xf>
    <xf numFmtId="0" fontId="41" fillId="0" borderId="0"/>
    <xf numFmtId="0" fontId="41" fillId="0" borderId="0">
      <alignment vertical="center"/>
    </xf>
    <xf numFmtId="0" fontId="41" fillId="0" borderId="0"/>
  </cellStyleXfs>
  <cellXfs count="99">
    <xf numFmtId="0" fontId="0" fillId="0" borderId="0" xfId="0">
      <alignment vertical="center"/>
    </xf>
    <xf numFmtId="0" fontId="1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0" xfId="13" applyFont="1" applyFill="1">
      <alignment vertical="center"/>
    </xf>
    <xf numFmtId="0" fontId="3" fillId="0" borderId="0" xfId="13" applyFont="1" applyFill="1">
      <alignment vertical="center"/>
    </xf>
    <xf numFmtId="0" fontId="4" fillId="0" borderId="0" xfId="13" applyFont="1" applyFill="1">
      <alignment vertical="center"/>
    </xf>
    <xf numFmtId="0" fontId="5" fillId="0" borderId="0" xfId="13" applyFont="1" applyFill="1">
      <alignment vertical="center"/>
    </xf>
    <xf numFmtId="0" fontId="6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0" fontId="8" fillId="0" borderId="0" xfId="13" applyFont="1" applyFill="1">
      <alignment vertical="center"/>
    </xf>
    <xf numFmtId="0" fontId="2" fillId="0" borderId="0" xfId="13" applyFont="1" applyFill="1" applyAlignment="1">
      <alignment horizontal="center" vertical="center"/>
    </xf>
    <xf numFmtId="0" fontId="2" fillId="0" borderId="0" xfId="13" applyFont="1" applyFill="1" applyAlignment="1">
      <alignment vertical="center" wrapText="1"/>
    </xf>
    <xf numFmtId="177" fontId="2" fillId="0" borderId="0" xfId="13" applyNumberFormat="1" applyFont="1" applyFill="1">
      <alignment vertical="center"/>
    </xf>
    <xf numFmtId="0" fontId="2" fillId="0" borderId="0" xfId="13" applyFont="1" applyFill="1" applyAlignment="1">
      <alignment horizontal="right" vertical="center" wrapText="1"/>
    </xf>
    <xf numFmtId="0" fontId="9" fillId="0" borderId="0" xfId="13" applyFont="1" applyFill="1">
      <alignment vertical="center"/>
    </xf>
    <xf numFmtId="0" fontId="2" fillId="0" borderId="0" xfId="51" applyFont="1" applyFill="1"/>
    <xf numFmtId="0" fontId="10" fillId="0" borderId="1" xfId="0" applyFont="1" applyFill="1" applyBorder="1" applyAlignment="1"/>
    <xf numFmtId="0" fontId="11" fillId="2" borderId="0" xfId="54" applyFont="1" applyFill="1" applyBorder="1" applyAlignment="1">
      <alignment horizontal="center" vertical="center" wrapText="1"/>
    </xf>
    <xf numFmtId="0" fontId="11" fillId="2" borderId="0" xfId="54" applyFont="1" applyFill="1" applyBorder="1" applyAlignment="1">
      <alignment horizontal="center" vertical="center"/>
    </xf>
    <xf numFmtId="177" fontId="11" fillId="2" borderId="0" xfId="54" applyNumberFormat="1" applyFont="1" applyFill="1" applyBorder="1" applyAlignment="1">
      <alignment horizontal="center" vertical="center"/>
    </xf>
    <xf numFmtId="0" fontId="12" fillId="2" borderId="0" xfId="54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177" fontId="13" fillId="0" borderId="0" xfId="0" applyNumberFormat="1" applyFont="1" applyFill="1" applyBorder="1" applyAlignment="1">
      <alignment vertical="center" wrapText="1"/>
    </xf>
    <xf numFmtId="176" fontId="13" fillId="0" borderId="0" xfId="0" applyNumberFormat="1" applyFont="1" applyFill="1" applyBorder="1" applyAlignment="1">
      <alignment horizontal="center" vertical="center" wrapText="1"/>
    </xf>
    <xf numFmtId="0" fontId="14" fillId="0" borderId="0" xfId="55" applyFont="1" applyFill="1" applyAlignment="1">
      <alignment horizontal="center" vertical="center" wrapText="1"/>
    </xf>
    <xf numFmtId="0" fontId="15" fillId="0" borderId="2" xfId="55" applyFont="1" applyFill="1" applyBorder="1" applyAlignment="1">
      <alignment horizontal="center" vertical="center" wrapText="1"/>
    </xf>
    <xf numFmtId="0" fontId="15" fillId="0" borderId="3" xfId="55" applyFont="1" applyFill="1" applyBorder="1" applyAlignment="1">
      <alignment horizontal="center" vertical="center" wrapText="1"/>
    </xf>
    <xf numFmtId="177" fontId="15" fillId="0" borderId="3" xfId="55" applyNumberFormat="1" applyFont="1" applyFill="1" applyBorder="1" applyAlignment="1">
      <alignment horizontal="center" vertical="center" wrapText="1"/>
    </xf>
    <xf numFmtId="0" fontId="15" fillId="0" borderId="3" xfId="55" applyFont="1" applyFill="1" applyBorder="1" applyAlignment="1">
      <alignment horizontal="right" vertical="center" wrapText="1"/>
    </xf>
    <xf numFmtId="0" fontId="7" fillId="0" borderId="4" xfId="13" applyFont="1" applyFill="1" applyBorder="1" applyAlignment="1">
      <alignment horizontal="center" vertical="center"/>
    </xf>
    <xf numFmtId="0" fontId="15" fillId="0" borderId="5" xfId="55" applyFont="1" applyFill="1" applyBorder="1" applyAlignment="1">
      <alignment horizontal="center" vertical="center" wrapText="1"/>
    </xf>
    <xf numFmtId="0" fontId="15" fillId="0" borderId="6" xfId="55" applyFont="1" applyFill="1" applyBorder="1" applyAlignment="1">
      <alignment horizontal="center" vertical="center" wrapText="1"/>
    </xf>
    <xf numFmtId="177" fontId="15" fillId="0" borderId="6" xfId="55" applyNumberFormat="1" applyFont="1" applyFill="1" applyBorder="1" applyAlignment="1">
      <alignment horizontal="center" vertical="center" wrapText="1"/>
    </xf>
    <xf numFmtId="0" fontId="7" fillId="0" borderId="7" xfId="13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right" vertical="center" wrapText="1"/>
    </xf>
    <xf numFmtId="0" fontId="6" fillId="0" borderId="8" xfId="13" applyFont="1" applyFill="1" applyBorder="1">
      <alignment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54" applyFont="1" applyFill="1" applyBorder="1" applyAlignment="1">
      <alignment horizontal="center" vertical="center"/>
    </xf>
    <xf numFmtId="177" fontId="15" fillId="0" borderId="6" xfId="55" applyNumberFormat="1" applyFont="1" applyFill="1" applyBorder="1" applyAlignment="1">
      <alignment horizontal="right" vertical="center"/>
    </xf>
    <xf numFmtId="0" fontId="15" fillId="0" borderId="8" xfId="55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/>
    </xf>
    <xf numFmtId="177" fontId="17" fillId="0" borderId="6" xfId="55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/>
    <xf numFmtId="0" fontId="18" fillId="0" borderId="8" xfId="13" applyFont="1" applyFill="1" applyBorder="1">
      <alignment vertical="center"/>
    </xf>
    <xf numFmtId="0" fontId="18" fillId="0" borderId="8" xfId="13" applyFont="1" applyFill="1" applyBorder="1" applyAlignment="1">
      <alignment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0" fontId="7" fillId="0" borderId="8" xfId="13" applyFont="1" applyFill="1" applyBorder="1">
      <alignment vertical="center"/>
    </xf>
    <xf numFmtId="9" fontId="17" fillId="0" borderId="8" xfId="55" applyNumberFormat="1" applyFont="1" applyFill="1" applyBorder="1" applyAlignment="1">
      <alignment horizontal="center" vertical="center" wrapText="1"/>
    </xf>
    <xf numFmtId="10" fontId="17" fillId="0" borderId="8" xfId="55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54" applyFont="1" applyFill="1" applyBorder="1" applyAlignment="1">
      <alignment horizontal="left" vertical="center"/>
    </xf>
    <xf numFmtId="0" fontId="17" fillId="0" borderId="8" xfId="55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177" fontId="17" fillId="0" borderId="6" xfId="57" applyNumberFormat="1" applyFont="1" applyFill="1" applyBorder="1" applyAlignment="1">
      <alignment horizontal="right" vertical="center"/>
    </xf>
    <xf numFmtId="0" fontId="17" fillId="0" borderId="8" xfId="5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left" vertical="center" wrapText="1"/>
    </xf>
    <xf numFmtId="177" fontId="15" fillId="0" borderId="6" xfId="57" applyNumberFormat="1" applyFont="1" applyFill="1" applyBorder="1" applyAlignment="1">
      <alignment horizontal="right" vertical="center"/>
    </xf>
    <xf numFmtId="0" fontId="15" fillId="0" borderId="8" xfId="51" applyFont="1" applyFill="1" applyBorder="1" applyAlignment="1">
      <alignment horizontal="center" vertical="center" wrapText="1"/>
    </xf>
    <xf numFmtId="9" fontId="17" fillId="0" borderId="8" xfId="0" applyNumberFormat="1" applyFont="1" applyFill="1" applyBorder="1" applyAlignment="1">
      <alignment horizontal="center" vertical="center"/>
    </xf>
    <xf numFmtId="2" fontId="17" fillId="0" borderId="8" xfId="47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5" fillId="0" borderId="8" xfId="55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10" fontId="6" fillId="0" borderId="6" xfId="13" applyNumberFormat="1" applyFont="1" applyFill="1" applyBorder="1" applyAlignment="1">
      <alignment horizontal="center" vertical="center"/>
    </xf>
    <xf numFmtId="177" fontId="6" fillId="0" borderId="6" xfId="13" applyNumberFormat="1" applyFont="1" applyFill="1" applyBorder="1" applyAlignment="1">
      <alignment horizontal="center" vertical="center"/>
    </xf>
    <xf numFmtId="0" fontId="7" fillId="0" borderId="6" xfId="13" applyFont="1" applyFill="1" applyBorder="1" applyAlignment="1">
      <alignment vertical="center"/>
    </xf>
    <xf numFmtId="177" fontId="7" fillId="0" borderId="6" xfId="13" applyNumberFormat="1" applyFont="1" applyFill="1" applyBorder="1" applyAlignment="1">
      <alignment vertical="center"/>
    </xf>
    <xf numFmtId="0" fontId="6" fillId="0" borderId="8" xfId="13" applyFont="1" applyFill="1" applyBorder="1" applyAlignment="1">
      <alignment vertical="center" wrapText="1"/>
    </xf>
    <xf numFmtId="0" fontId="17" fillId="0" borderId="6" xfId="0" applyNumberFormat="1" applyFont="1" applyFill="1" applyBorder="1" applyAlignment="1">
      <alignment horizontal="left" vertical="center"/>
    </xf>
    <xf numFmtId="0" fontId="6" fillId="0" borderId="6" xfId="13" applyFont="1" applyFill="1" applyBorder="1" applyAlignment="1">
      <alignment vertical="center"/>
    </xf>
    <xf numFmtId="177" fontId="6" fillId="0" borderId="6" xfId="13" applyNumberFormat="1" applyFont="1" applyFill="1" applyBorder="1" applyAlignment="1">
      <alignment vertical="center"/>
    </xf>
    <xf numFmtId="0" fontId="15" fillId="0" borderId="9" xfId="55" applyFont="1" applyFill="1" applyBorder="1" applyAlignment="1">
      <alignment horizontal="center" vertical="center" wrapText="1"/>
    </xf>
    <xf numFmtId="0" fontId="15" fillId="0" borderId="10" xfId="55" applyFont="1" applyFill="1" applyBorder="1" applyAlignment="1">
      <alignment horizontal="center" vertical="center" wrapText="1"/>
    </xf>
    <xf numFmtId="177" fontId="15" fillId="0" borderId="11" xfId="55" applyNumberFormat="1" applyFont="1" applyFill="1" applyBorder="1" applyAlignment="1">
      <alignment horizontal="right" vertical="center"/>
    </xf>
    <xf numFmtId="0" fontId="7" fillId="0" borderId="12" xfId="13" applyFont="1" applyFill="1" applyBorder="1">
      <alignment vertical="center"/>
    </xf>
    <xf numFmtId="0" fontId="20" fillId="0" borderId="0" xfId="13" applyFont="1" applyFill="1" applyAlignment="1">
      <alignment horizontal="center" vertical="center"/>
    </xf>
    <xf numFmtId="0" fontId="21" fillId="0" borderId="0" xfId="55" applyFont="1" applyFill="1" applyAlignment="1">
      <alignment horizontal="center" vertical="center" wrapText="1"/>
    </xf>
    <xf numFmtId="0" fontId="9" fillId="0" borderId="0" xfId="0" applyFont="1" applyFill="1" applyAlignment="1"/>
    <xf numFmtId="0" fontId="8" fillId="0" borderId="0" xfId="13" applyFont="1" applyFill="1" applyAlignment="1">
      <alignment vertical="center" wrapText="1"/>
    </xf>
    <xf numFmtId="0" fontId="20" fillId="0" borderId="0" xfId="13" applyFont="1" applyFill="1">
      <alignment vertical="center"/>
    </xf>
    <xf numFmtId="9" fontId="22" fillId="0" borderId="0" xfId="55" applyNumberFormat="1" applyFont="1" applyFill="1" applyAlignment="1">
      <alignment horizontal="center" vertical="center" wrapText="1"/>
    </xf>
    <xf numFmtId="10" fontId="22" fillId="0" borderId="0" xfId="55" applyNumberFormat="1" applyFont="1" applyFill="1" applyAlignment="1">
      <alignment horizontal="center" vertical="center" wrapText="1"/>
    </xf>
    <xf numFmtId="0" fontId="22" fillId="0" borderId="0" xfId="55" applyFont="1" applyFill="1" applyAlignment="1">
      <alignment horizontal="center" vertical="center" wrapText="1"/>
    </xf>
    <xf numFmtId="0" fontId="22" fillId="0" borderId="0" xfId="51" applyFont="1" applyFill="1" applyAlignment="1">
      <alignment horizontal="center" vertical="center" wrapText="1"/>
    </xf>
    <xf numFmtId="0" fontId="21" fillId="0" borderId="0" xfId="51" applyFont="1" applyFill="1" applyAlignment="1">
      <alignment horizontal="center" vertical="center" wrapText="1"/>
    </xf>
    <xf numFmtId="9" fontId="22" fillId="0" borderId="0" xfId="0" applyNumberFormat="1" applyFont="1" applyFill="1" applyAlignment="1">
      <alignment horizontal="center" vertical="center"/>
    </xf>
    <xf numFmtId="2" fontId="22" fillId="0" borderId="0" xfId="47" applyNumberFormat="1" applyFont="1" applyFill="1" applyAlignment="1">
      <alignment horizontal="center" vertical="center" wrapText="1"/>
    </xf>
    <xf numFmtId="0" fontId="21" fillId="0" borderId="0" xfId="55" applyFont="1" applyFill="1" applyAlignment="1">
      <alignment horizontal="center" vertical="center"/>
    </xf>
    <xf numFmtId="0" fontId="23" fillId="0" borderId="0" xfId="13" applyFont="1" applyFill="1" applyAlignment="1">
      <alignment vertical="center" wrapText="1"/>
    </xf>
    <xf numFmtId="0" fontId="5" fillId="0" borderId="0" xfId="51" applyFont="1" applyFill="1"/>
    <xf numFmtId="0" fontId="9" fillId="0" borderId="0" xfId="51" applyFont="1" applyFill="1"/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普通_ZB (2)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常规 3 3" xfId="45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常规_宁乡县金水东路概算总表" xfId="54"/>
    <cellStyle name="常规_Sheet1" xfId="55"/>
    <cellStyle name="常规_南郊公园开发整理方案0624" xfId="56"/>
    <cellStyle name="常规 2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W11\&#34081;&#23478;&#20914;\WHY\&#29579;&#24658;&#21451;A\&#22823;&#30707;&#21487;&#30740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2011\&#24314;&#31569;\&#37300;&#38517;&#20013;&#21307;&#38498;\&#37300;&#38517;&#24066;&#20013;&#21307;&#38498;&#35828;&#26126;&#24635;&#34920;\WHY\&#29579;&#24658;&#21451;A\&#22823;&#30707;&#21487;&#30740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估算"/>
      <sheetName val="分析表"/>
      <sheetName val="Sheet1"/>
      <sheetName val="损益表 (3)"/>
      <sheetName val="财务状况变动表"/>
      <sheetName val="利润分配表"/>
      <sheetName val="现金流量表（全部投资）"/>
      <sheetName val="现金流量表（自有资金）"/>
      <sheetName val="损益表 (2)"/>
      <sheetName val="资金来源与运用表 (2)"/>
      <sheetName val="资产负债表 (2)"/>
      <sheetName val="财务外汇平衡表 (2)"/>
      <sheetName val="国民经济效益费用流量表（全部投资）"/>
      <sheetName val="国民经济效益费用流量表（国内投资）"/>
      <sheetName val="经济外汇流量表 (2)"/>
      <sheetName val="固定资产投资估算表"/>
      <sheetName val="流动资金估算表"/>
      <sheetName val="投资计划与资金筹措表"/>
      <sheetName val="主要产出物和投入使用价格依据表"/>
      <sheetName val="单位产品生产成本估算表"/>
      <sheetName val="固定资产折旧费估算表"/>
      <sheetName val="无形及递延资产摊销估算表"/>
      <sheetName val="总成本费用估算表"/>
      <sheetName val="产品销售收入和税金及附加估算表"/>
      <sheetName val="借款还本付息计算表 (2)"/>
      <sheetName val="出口(替代进口)产品国内资源流量表"/>
      <sheetName val="国民经济评价投资调整计算表"/>
      <sheetName val="国民经济评价销售收入调整计算表"/>
      <sheetName val="国民经济评价经营费用调整计算表"/>
      <sheetName val="Sheet3"/>
      <sheetName val="现金流量表(全部增量投资)"/>
      <sheetName val="现金流量表（全部增量投资）2"/>
      <sheetName val="现金流量表（增量自有资金）"/>
      <sheetName val="现金流量表（增量自有资金）2"/>
      <sheetName val="损益表"/>
      <sheetName val="资金来源与运用表"/>
      <sheetName val="资产负债表"/>
      <sheetName val="财务外汇平衡表"/>
      <sheetName val="国民经济效益费用流量表（全部增量投资）"/>
      <sheetName val="国民经济效益费用流量表（全部增量投资）2"/>
      <sheetName val="国民经济效益费用流量表（国内增量投资）"/>
      <sheetName val="国民经济效益费用流量表（国内增量投资）2"/>
      <sheetName val="经济外汇流量表"/>
      <sheetName val="借款还本付息计算表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估算"/>
      <sheetName val="分析表"/>
      <sheetName val="Sheet1"/>
      <sheetName val="损益表 (3)"/>
      <sheetName val="财务状况变动表"/>
      <sheetName val="利润分配表"/>
      <sheetName val="现金流量表（全部投资）"/>
      <sheetName val="现金流量表（自有资金）"/>
      <sheetName val="损益表 (2)"/>
      <sheetName val="资金来源与运用表 (2)"/>
      <sheetName val="资产负债表 (2)"/>
      <sheetName val="财务外汇平衡表 (2)"/>
      <sheetName val="国民经济效益费用流量表（全部投资）"/>
      <sheetName val="国民经济效益费用流量表（国内投资）"/>
      <sheetName val="经济外汇流量表 (2)"/>
      <sheetName val="固定资产投资估算表"/>
      <sheetName val="流动资金估算表"/>
      <sheetName val="投资计划与资金筹措表"/>
      <sheetName val="主要产出物和投入使用价格依据表"/>
      <sheetName val="单位产品生产成本估算表"/>
      <sheetName val="固定资产折旧费估算表"/>
      <sheetName val="无形及递延资产摊销估算表"/>
      <sheetName val="总成本费用估算表"/>
      <sheetName val="产品销售收入和税金及附加估算表"/>
      <sheetName val="借款还本付息计算表 (2)"/>
      <sheetName val="出口(替代进口)产品国内资源流量表"/>
      <sheetName val="国民经济评价投资调整计算表"/>
      <sheetName val="国民经济评价销售收入调整计算表"/>
      <sheetName val="国民经济评价经营费用调整计算表"/>
      <sheetName val="Sheet3"/>
      <sheetName val="现金流量表(全部增量投资)"/>
      <sheetName val="现金流量表（全部增量投资）2"/>
      <sheetName val="现金流量表（增量自有资金）"/>
      <sheetName val="现金流量表（增量自有资金）2"/>
      <sheetName val="损益表"/>
      <sheetName val="资金来源与运用表"/>
      <sheetName val="资产负债表"/>
      <sheetName val="财务外汇平衡表"/>
      <sheetName val="国民经济效益费用流量表（全部增量投资）"/>
      <sheetName val="国民经济效益费用流量表（全部增量投资）2"/>
      <sheetName val="国民经济效益费用流量表（国内增量投资）"/>
      <sheetName val="国民经济效益费用流量表（国内增量投资）2"/>
      <sheetName val="经济外汇流量表"/>
      <sheetName val="借款还本付息计算表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48"/>
  <sheetViews>
    <sheetView tabSelected="1" view="pageBreakPreview" zoomScaleNormal="100" zoomScaleSheetLayoutView="100" workbookViewId="0">
      <pane ySplit="4" topLeftCell="A26" activePane="bottomLeft" state="frozen"/>
      <selection/>
      <selection pane="bottomLeft" activeCell="C34" sqref="C34"/>
    </sheetView>
  </sheetViews>
  <sheetFormatPr defaultColWidth="9" defaultRowHeight="14.25"/>
  <cols>
    <col min="1" max="1" width="7.75" style="10" customWidth="1"/>
    <col min="2" max="2" width="25.375" style="11" customWidth="1"/>
    <col min="3" max="3" width="11.375" style="3" customWidth="1"/>
    <col min="4" max="5" width="11.375" style="12" customWidth="1"/>
    <col min="6" max="6" width="11.375" style="3" customWidth="1"/>
    <col min="7" max="7" width="12.25" style="13" customWidth="1"/>
    <col min="8" max="8" width="14.75" style="14" customWidth="1"/>
    <col min="9" max="9" width="13.5" style="14" customWidth="1"/>
    <col min="10" max="10" width="14.125" style="3"/>
    <col min="11" max="11" width="12.625" style="3"/>
    <col min="12" max="244" width="9" style="3"/>
    <col min="245" max="251" width="9" style="15"/>
    <col min="252" max="16384" width="9" style="16"/>
  </cols>
  <sheetData>
    <row r="1" ht="37" customHeight="1" spans="1:9">
      <c r="A1" s="17" t="s">
        <v>0</v>
      </c>
      <c r="B1" s="18"/>
      <c r="C1" s="18"/>
      <c r="D1" s="18"/>
      <c r="E1" s="18"/>
      <c r="F1" s="19"/>
      <c r="G1" s="19"/>
      <c r="H1" s="20"/>
      <c r="I1" s="24"/>
    </row>
    <row r="2" ht="21" customHeight="1" spans="1:9">
      <c r="A2" s="21" t="s">
        <v>1</v>
      </c>
      <c r="B2" s="21"/>
      <c r="C2" s="21"/>
      <c r="D2" s="22"/>
      <c r="E2" s="23"/>
      <c r="F2" s="22"/>
      <c r="G2" s="24"/>
      <c r="H2" s="24"/>
      <c r="I2" s="24"/>
    </row>
    <row r="3" ht="24" customHeight="1" spans="1:9">
      <c r="A3" s="25" t="s">
        <v>2</v>
      </c>
      <c r="B3" s="26" t="s">
        <v>3</v>
      </c>
      <c r="C3" s="26" t="s">
        <v>4</v>
      </c>
      <c r="D3" s="27"/>
      <c r="E3" s="27"/>
      <c r="F3" s="26"/>
      <c r="G3" s="28"/>
      <c r="H3" s="29" t="s">
        <v>5</v>
      </c>
      <c r="I3" s="83"/>
    </row>
    <row r="4" ht="26" customHeight="1" spans="1:9">
      <c r="A4" s="30"/>
      <c r="B4" s="31"/>
      <c r="C4" s="31" t="s">
        <v>6</v>
      </c>
      <c r="D4" s="32" t="s">
        <v>7</v>
      </c>
      <c r="E4" s="32" t="s">
        <v>8</v>
      </c>
      <c r="F4" s="31" t="s">
        <v>9</v>
      </c>
      <c r="G4" s="31" t="s">
        <v>10</v>
      </c>
      <c r="H4" s="33"/>
      <c r="I4" s="83"/>
    </row>
    <row r="5" ht="23.5" customHeight="1" spans="1:8">
      <c r="A5" s="34">
        <v>1</v>
      </c>
      <c r="B5" s="35">
        <v>2</v>
      </c>
      <c r="C5" s="35">
        <v>3</v>
      </c>
      <c r="D5" s="35">
        <v>4</v>
      </c>
      <c r="E5" s="35">
        <v>5</v>
      </c>
      <c r="F5" s="36">
        <v>6</v>
      </c>
      <c r="G5" s="37" t="s">
        <v>11</v>
      </c>
      <c r="H5" s="38"/>
    </row>
    <row r="6" ht="27" customHeight="1" spans="1:9">
      <c r="A6" s="39" t="s">
        <v>12</v>
      </c>
      <c r="B6" s="40" t="s">
        <v>13</v>
      </c>
      <c r="C6" s="41">
        <f>C7+C16+C28</f>
        <v>73631.7471493972</v>
      </c>
      <c r="D6" s="41">
        <f>D7+D16+D28</f>
        <v>23096.619655</v>
      </c>
      <c r="E6" s="41">
        <f>E7+E16+E28</f>
        <v>1863.98</v>
      </c>
      <c r="F6" s="41">
        <f>F7+F16+F28</f>
        <v>0</v>
      </c>
      <c r="G6" s="41">
        <f t="shared" ref="G6:G26" si="0">SUM(C6:F6)</f>
        <v>98592.3468043972</v>
      </c>
      <c r="H6" s="42"/>
      <c r="I6" s="84"/>
    </row>
    <row r="7" s="1" customFormat="1" ht="23.5" customHeight="1" spans="1:251">
      <c r="A7" s="39" t="s">
        <v>14</v>
      </c>
      <c r="B7" s="43" t="s">
        <v>15</v>
      </c>
      <c r="C7" s="41">
        <f>C8+C13</f>
        <v>71438.4295473972</v>
      </c>
      <c r="D7" s="41">
        <f>D8+D13</f>
        <v>0</v>
      </c>
      <c r="E7" s="41">
        <f>E8+E13</f>
        <v>0</v>
      </c>
      <c r="F7" s="41">
        <f>F8+F13</f>
        <v>0</v>
      </c>
      <c r="G7" s="41">
        <f t="shared" si="0"/>
        <v>71438.4295473972</v>
      </c>
      <c r="H7" s="42"/>
      <c r="I7" s="84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97"/>
      <c r="IL7" s="97"/>
      <c r="IM7" s="97"/>
      <c r="IN7" s="97"/>
      <c r="IO7" s="97"/>
      <c r="IP7" s="97"/>
      <c r="IQ7" s="97"/>
    </row>
    <row r="8" s="2" customFormat="1" ht="23.5" customHeight="1" spans="1:251">
      <c r="A8" s="44">
        <v>1</v>
      </c>
      <c r="B8" s="45" t="s">
        <v>16</v>
      </c>
      <c r="C8" s="46">
        <f>SUM(C9:C12)</f>
        <v>41950.6250473972</v>
      </c>
      <c r="D8" s="46">
        <f>SUM(D9:D12)</f>
        <v>0</v>
      </c>
      <c r="E8" s="46">
        <f>SUM(E9:E12)</f>
        <v>0</v>
      </c>
      <c r="F8" s="46">
        <f>SUM(F9:F12)</f>
        <v>0</v>
      </c>
      <c r="G8" s="46">
        <f t="shared" si="0"/>
        <v>41950.6250473972</v>
      </c>
      <c r="H8" s="47"/>
      <c r="I8" s="8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15"/>
      <c r="IL8" s="15"/>
      <c r="IM8" s="15"/>
      <c r="IN8" s="15"/>
      <c r="IO8" s="15"/>
      <c r="IP8" s="15"/>
      <c r="IQ8" s="15"/>
    </row>
    <row r="9" s="3" customFormat="1" ht="23.5" customHeight="1" spans="1:247">
      <c r="A9" s="44">
        <v>1.1</v>
      </c>
      <c r="B9" s="45" t="s">
        <v>17</v>
      </c>
      <c r="C9" s="46">
        <v>4447.75148401241</v>
      </c>
      <c r="D9" s="46"/>
      <c r="E9" s="46"/>
      <c r="F9" s="46"/>
      <c r="G9" s="46">
        <f t="shared" si="0"/>
        <v>4447.75148401241</v>
      </c>
      <c r="H9" s="38"/>
      <c r="I9" s="14"/>
      <c r="IK9" s="15"/>
      <c r="IL9" s="15"/>
      <c r="IM9" s="15"/>
    </row>
    <row r="10" s="4" customFormat="1" ht="23.5" customHeight="1" spans="1:9">
      <c r="A10" s="44" t="s">
        <v>18</v>
      </c>
      <c r="B10" s="45" t="s">
        <v>19</v>
      </c>
      <c r="C10" s="46">
        <v>2589.01840538482</v>
      </c>
      <c r="D10" s="46"/>
      <c r="E10" s="46"/>
      <c r="F10" s="46"/>
      <c r="G10" s="46">
        <f t="shared" si="0"/>
        <v>2589.01840538482</v>
      </c>
      <c r="H10" s="48"/>
      <c r="I10" s="9"/>
    </row>
    <row r="11" s="4" customFormat="1" ht="23.5" customHeight="1" spans="1:251">
      <c r="A11" s="44" t="s">
        <v>20</v>
      </c>
      <c r="B11" s="45" t="s">
        <v>21</v>
      </c>
      <c r="C11" s="46">
        <v>31991.884858</v>
      </c>
      <c r="D11" s="46"/>
      <c r="E11" s="46"/>
      <c r="F11" s="46"/>
      <c r="G11" s="46">
        <f t="shared" si="0"/>
        <v>31991.884858</v>
      </c>
      <c r="H11" s="48"/>
      <c r="I11" s="9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15"/>
      <c r="IL11" s="15"/>
      <c r="IM11" s="15"/>
      <c r="IN11" s="15"/>
      <c r="IO11" s="15"/>
      <c r="IP11" s="15"/>
      <c r="IQ11" s="15"/>
    </row>
    <row r="12" s="4" customFormat="1" ht="23.5" customHeight="1" spans="1:251">
      <c r="A12" s="44" t="s">
        <v>22</v>
      </c>
      <c r="B12" s="45" t="s">
        <v>23</v>
      </c>
      <c r="C12" s="46">
        <v>2921.9703</v>
      </c>
      <c r="D12" s="46"/>
      <c r="E12" s="46"/>
      <c r="F12" s="46"/>
      <c r="G12" s="46">
        <f t="shared" si="0"/>
        <v>2921.9703</v>
      </c>
      <c r="H12" s="49"/>
      <c r="I12" s="8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15"/>
      <c r="IL12" s="15"/>
      <c r="IM12" s="15"/>
      <c r="IN12" s="15"/>
      <c r="IO12" s="15"/>
      <c r="IP12" s="15"/>
      <c r="IQ12" s="15"/>
    </row>
    <row r="13" s="4" customFormat="1" ht="23.5" customHeight="1" spans="1:9">
      <c r="A13" s="44" t="s">
        <v>24</v>
      </c>
      <c r="B13" s="45" t="s">
        <v>25</v>
      </c>
      <c r="C13" s="46">
        <f>SUM(C14:C15)</f>
        <v>29487.8045</v>
      </c>
      <c r="D13" s="46">
        <f>SUM(D14:D15)</f>
        <v>0</v>
      </c>
      <c r="E13" s="46">
        <f>SUM(E14:E15)</f>
        <v>0</v>
      </c>
      <c r="F13" s="46">
        <f>SUM(F14:F15)</f>
        <v>0</v>
      </c>
      <c r="G13" s="46">
        <f t="shared" si="0"/>
        <v>29487.8045</v>
      </c>
      <c r="H13" s="48"/>
      <c r="I13" s="9"/>
    </row>
    <row r="14" s="4" customFormat="1" ht="23.5" customHeight="1" spans="1:9">
      <c r="A14" s="44" t="s">
        <v>26</v>
      </c>
      <c r="B14" s="45" t="s">
        <v>21</v>
      </c>
      <c r="C14" s="46">
        <v>18682.773221</v>
      </c>
      <c r="D14" s="46"/>
      <c r="E14" s="46"/>
      <c r="F14" s="46"/>
      <c r="G14" s="46">
        <f t="shared" si="0"/>
        <v>18682.773221</v>
      </c>
      <c r="H14" s="48"/>
      <c r="I14" s="9"/>
    </row>
    <row r="15" s="4" customFormat="1" ht="23.5" customHeight="1" spans="1:247">
      <c r="A15" s="44" t="s">
        <v>27</v>
      </c>
      <c r="B15" s="45" t="s">
        <v>23</v>
      </c>
      <c r="C15" s="46">
        <v>10805.031279</v>
      </c>
      <c r="D15" s="46"/>
      <c r="E15" s="46"/>
      <c r="F15" s="46"/>
      <c r="G15" s="46">
        <f t="shared" si="0"/>
        <v>10805.031279</v>
      </c>
      <c r="H15" s="38"/>
      <c r="I15" s="14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</row>
    <row r="16" s="5" customFormat="1" ht="23.5" customHeight="1" spans="1:247">
      <c r="A16" s="50" t="s">
        <v>28</v>
      </c>
      <c r="B16" s="43" t="s">
        <v>29</v>
      </c>
      <c r="C16" s="41">
        <f>SUM(C17:C27)</f>
        <v>0</v>
      </c>
      <c r="D16" s="41">
        <f>SUM(D17:D27)</f>
        <v>21851.311827</v>
      </c>
      <c r="E16" s="41">
        <f>SUM(E17:E27)</f>
        <v>1663.98</v>
      </c>
      <c r="F16" s="41">
        <f>SUM(F17:F27)</f>
        <v>0</v>
      </c>
      <c r="G16" s="41">
        <f t="shared" si="0"/>
        <v>23515.291827</v>
      </c>
      <c r="H16" s="51"/>
      <c r="I16" s="87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</row>
    <row r="17" s="6" customFormat="1" ht="23.5" customHeight="1" spans="1:251">
      <c r="A17" s="44">
        <v>1</v>
      </c>
      <c r="B17" s="45" t="s">
        <v>30</v>
      </c>
      <c r="C17" s="46"/>
      <c r="D17" s="46">
        <v>1584.414363</v>
      </c>
      <c r="E17" s="41"/>
      <c r="F17" s="41"/>
      <c r="G17" s="46">
        <f t="shared" si="0"/>
        <v>1584.414363</v>
      </c>
      <c r="H17" s="51"/>
      <c r="I17" s="87"/>
      <c r="IK17" s="97"/>
      <c r="IL17" s="97"/>
      <c r="IM17" s="97"/>
      <c r="IN17" s="97"/>
      <c r="IO17" s="97"/>
      <c r="IP17" s="97"/>
      <c r="IQ17" s="97"/>
    </row>
    <row r="18" s="3" customFormat="1" ht="23.5" customHeight="1" spans="1:247">
      <c r="A18" s="44">
        <v>2</v>
      </c>
      <c r="B18" s="45" t="s">
        <v>31</v>
      </c>
      <c r="C18" s="46"/>
      <c r="D18" s="46">
        <v>6187.150329</v>
      </c>
      <c r="E18" s="46"/>
      <c r="F18" s="46"/>
      <c r="G18" s="46">
        <f t="shared" si="0"/>
        <v>6187.150329</v>
      </c>
      <c r="H18" s="52"/>
      <c r="I18" s="88"/>
      <c r="IK18" s="15"/>
      <c r="IL18" s="15"/>
      <c r="IM18" s="15"/>
    </row>
    <row r="19" s="3" customFormat="1" ht="23.5" customHeight="1" spans="1:247">
      <c r="A19" s="44">
        <v>3</v>
      </c>
      <c r="B19" s="45" t="s">
        <v>32</v>
      </c>
      <c r="C19" s="46"/>
      <c r="D19" s="46">
        <v>2120.722482</v>
      </c>
      <c r="E19" s="46"/>
      <c r="F19" s="46"/>
      <c r="G19" s="46">
        <f t="shared" si="0"/>
        <v>2120.722482</v>
      </c>
      <c r="H19" s="53"/>
      <c r="I19" s="89"/>
      <c r="IK19" s="15"/>
      <c r="IL19" s="15"/>
      <c r="IM19" s="15"/>
    </row>
    <row r="20" s="3" customFormat="1" ht="23.5" customHeight="1" spans="1:251">
      <c r="A20" s="54">
        <v>4</v>
      </c>
      <c r="B20" s="55" t="s">
        <v>33</v>
      </c>
      <c r="C20" s="46"/>
      <c r="D20" s="46">
        <v>864.960946</v>
      </c>
      <c r="E20" s="46"/>
      <c r="F20" s="46"/>
      <c r="G20" s="46">
        <f t="shared" si="0"/>
        <v>864.960946</v>
      </c>
      <c r="H20" s="56"/>
      <c r="I20" s="90"/>
      <c r="IK20" s="15"/>
      <c r="IL20" s="15"/>
      <c r="IM20" s="15"/>
      <c r="IN20" s="15"/>
      <c r="IO20" s="15"/>
      <c r="IP20" s="15"/>
      <c r="IQ20" s="15"/>
    </row>
    <row r="21" s="7" customFormat="1" ht="23.5" customHeight="1" spans="1:9">
      <c r="A21" s="57">
        <v>5</v>
      </c>
      <c r="B21" s="58" t="s">
        <v>34</v>
      </c>
      <c r="C21" s="59"/>
      <c r="D21" s="46">
        <v>5458.757499</v>
      </c>
      <c r="E21" s="59"/>
      <c r="F21" s="46"/>
      <c r="G21" s="46">
        <f t="shared" si="0"/>
        <v>5458.757499</v>
      </c>
      <c r="H21" s="60"/>
      <c r="I21" s="91"/>
    </row>
    <row r="22" s="7" customFormat="1" ht="23.5" customHeight="1" spans="1:9">
      <c r="A22" s="57">
        <v>6</v>
      </c>
      <c r="B22" s="58" t="s">
        <v>35</v>
      </c>
      <c r="C22" s="59"/>
      <c r="D22" s="46">
        <v>3585.206257</v>
      </c>
      <c r="E22" s="59"/>
      <c r="F22" s="46"/>
      <c r="G22" s="46">
        <f t="shared" si="0"/>
        <v>3585.206257</v>
      </c>
      <c r="H22" s="60"/>
      <c r="I22" s="91"/>
    </row>
    <row r="23" s="7" customFormat="1" ht="23.5" customHeight="1" spans="1:9">
      <c r="A23" s="57">
        <v>7</v>
      </c>
      <c r="B23" s="58" t="s">
        <v>36</v>
      </c>
      <c r="C23" s="59"/>
      <c r="D23" s="46"/>
      <c r="E23" s="59">
        <v>1663.98</v>
      </c>
      <c r="F23" s="46"/>
      <c r="G23" s="46">
        <f t="shared" si="0"/>
        <v>1663.98</v>
      </c>
      <c r="H23" s="60"/>
      <c r="I23" s="91"/>
    </row>
    <row r="24" s="7" customFormat="1" ht="23.5" customHeight="1" spans="1:9">
      <c r="A24" s="57">
        <v>8</v>
      </c>
      <c r="B24" s="58" t="s">
        <v>37</v>
      </c>
      <c r="C24" s="59"/>
      <c r="D24" s="46">
        <v>639.45399</v>
      </c>
      <c r="E24" s="59"/>
      <c r="F24" s="46"/>
      <c r="G24" s="46">
        <f t="shared" si="0"/>
        <v>639.45399</v>
      </c>
      <c r="H24" s="60"/>
      <c r="I24" s="91"/>
    </row>
    <row r="25" s="7" customFormat="1" ht="23.5" customHeight="1" spans="1:9">
      <c r="A25" s="61">
        <v>9</v>
      </c>
      <c r="B25" s="58" t="s">
        <v>38</v>
      </c>
      <c r="C25" s="59"/>
      <c r="D25" s="46">
        <v>604.616306</v>
      </c>
      <c r="E25" s="59"/>
      <c r="F25" s="46"/>
      <c r="G25" s="46">
        <f t="shared" si="0"/>
        <v>604.616306</v>
      </c>
      <c r="H25" s="60"/>
      <c r="I25" s="91"/>
    </row>
    <row r="26" s="7" customFormat="1" ht="23.5" customHeight="1" spans="1:9">
      <c r="A26" s="61">
        <v>10</v>
      </c>
      <c r="B26" s="58" t="s">
        <v>39</v>
      </c>
      <c r="C26" s="59"/>
      <c r="D26" s="46">
        <v>60</v>
      </c>
      <c r="E26" s="59"/>
      <c r="F26" s="46"/>
      <c r="G26" s="46">
        <f t="shared" si="0"/>
        <v>60</v>
      </c>
      <c r="H26" s="60"/>
      <c r="I26" s="91"/>
    </row>
    <row r="27" s="7" customFormat="1" ht="23.5" customHeight="1" spans="1:9">
      <c r="A27" s="61">
        <v>11</v>
      </c>
      <c r="B27" s="58" t="s">
        <v>40</v>
      </c>
      <c r="C27" s="59"/>
      <c r="D27" s="46">
        <v>746.029655</v>
      </c>
      <c r="E27" s="59"/>
      <c r="F27" s="46"/>
      <c r="G27" s="46">
        <f t="shared" ref="G27:G45" si="1">SUM(C27:F27)</f>
        <v>746.029655</v>
      </c>
      <c r="H27" s="60"/>
      <c r="I27" s="91"/>
    </row>
    <row r="28" s="8" customFormat="1" ht="23.5" customHeight="1" spans="1:9">
      <c r="A28" s="62" t="s">
        <v>41</v>
      </c>
      <c r="B28" s="63" t="s">
        <v>42</v>
      </c>
      <c r="C28" s="64">
        <f>SUM(C29:C37)</f>
        <v>2193.317602</v>
      </c>
      <c r="D28" s="64">
        <f>SUM(D29:D37)</f>
        <v>1245.307828</v>
      </c>
      <c r="E28" s="64">
        <f>SUM(E29:E37)</f>
        <v>200</v>
      </c>
      <c r="F28" s="64">
        <f>SUM(F29:F37)</f>
        <v>0</v>
      </c>
      <c r="G28" s="41">
        <f t="shared" si="1"/>
        <v>3638.62543</v>
      </c>
      <c r="H28" s="65"/>
      <c r="I28" s="92"/>
    </row>
    <row r="29" s="7" customFormat="1" ht="23.5" customHeight="1" spans="1:9">
      <c r="A29" s="57">
        <v>1</v>
      </c>
      <c r="B29" s="58" t="s">
        <v>43</v>
      </c>
      <c r="C29" s="59">
        <v>1083.64</v>
      </c>
      <c r="D29" s="59"/>
      <c r="E29" s="59"/>
      <c r="F29" s="46"/>
      <c r="G29" s="46">
        <f t="shared" si="1"/>
        <v>1083.64</v>
      </c>
      <c r="H29" s="66"/>
      <c r="I29" s="93"/>
    </row>
    <row r="30" s="7" customFormat="1" ht="23.5" customHeight="1" spans="1:9">
      <c r="A30" s="57">
        <v>2</v>
      </c>
      <c r="B30" s="58" t="s">
        <v>44</v>
      </c>
      <c r="C30" s="59">
        <v>659.677602</v>
      </c>
      <c r="D30" s="59"/>
      <c r="E30" s="59"/>
      <c r="F30" s="46"/>
      <c r="G30" s="46">
        <f t="shared" si="1"/>
        <v>659.677602</v>
      </c>
      <c r="H30" s="60"/>
      <c r="I30" s="91"/>
    </row>
    <row r="31" s="7" customFormat="1" ht="23.5" customHeight="1" spans="1:9">
      <c r="A31" s="57">
        <v>3</v>
      </c>
      <c r="B31" s="58" t="s">
        <v>45</v>
      </c>
      <c r="C31" s="59"/>
      <c r="D31" s="59">
        <v>805.197613</v>
      </c>
      <c r="E31" s="59"/>
      <c r="F31" s="46"/>
      <c r="G31" s="46">
        <f t="shared" si="1"/>
        <v>805.197613</v>
      </c>
      <c r="H31" s="60"/>
      <c r="I31" s="91"/>
    </row>
    <row r="32" s="7" customFormat="1" ht="23.5" customHeight="1" spans="1:9">
      <c r="A32" s="57">
        <v>4</v>
      </c>
      <c r="B32" s="58" t="s">
        <v>46</v>
      </c>
      <c r="C32" s="59"/>
      <c r="D32" s="59">
        <v>302.402215</v>
      </c>
      <c r="E32" s="59"/>
      <c r="F32" s="46"/>
      <c r="G32" s="46">
        <f t="shared" si="1"/>
        <v>302.402215</v>
      </c>
      <c r="H32" s="67"/>
      <c r="I32" s="94"/>
    </row>
    <row r="33" s="7" customFormat="1" ht="23.5" customHeight="1" spans="1:9">
      <c r="A33" s="57">
        <v>5</v>
      </c>
      <c r="B33" s="58" t="s">
        <v>47</v>
      </c>
      <c r="C33" s="59"/>
      <c r="D33" s="59">
        <v>137.708</v>
      </c>
      <c r="E33" s="59"/>
      <c r="F33" s="46"/>
      <c r="G33" s="46">
        <f t="shared" si="1"/>
        <v>137.708</v>
      </c>
      <c r="H33" s="67"/>
      <c r="I33" s="94"/>
    </row>
    <row r="34" s="8" customFormat="1" ht="23.5" customHeight="1" spans="1:251">
      <c r="A34" s="57">
        <v>6</v>
      </c>
      <c r="B34" s="58" t="s">
        <v>48</v>
      </c>
      <c r="C34" s="59"/>
      <c r="D34" s="59"/>
      <c r="E34" s="64"/>
      <c r="F34" s="46"/>
      <c r="G34" s="46">
        <f t="shared" si="1"/>
        <v>0</v>
      </c>
      <c r="H34" s="65"/>
      <c r="I34" s="92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97"/>
      <c r="IL34" s="97"/>
      <c r="IM34" s="97"/>
      <c r="IN34" s="97"/>
      <c r="IO34" s="97"/>
      <c r="IP34" s="97"/>
      <c r="IQ34" s="97"/>
    </row>
    <row r="35" s="8" customFormat="1" ht="23.5" customHeight="1" spans="1:251">
      <c r="A35" s="57">
        <v>7</v>
      </c>
      <c r="B35" s="58" t="s">
        <v>49</v>
      </c>
      <c r="C35" s="59">
        <v>350</v>
      </c>
      <c r="D35" s="59"/>
      <c r="E35" s="64"/>
      <c r="F35" s="46"/>
      <c r="G35" s="46">
        <f t="shared" si="1"/>
        <v>350</v>
      </c>
      <c r="H35" s="65"/>
      <c r="I35" s="9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97"/>
      <c r="IL35" s="97"/>
      <c r="IM35" s="97"/>
      <c r="IN35" s="97"/>
      <c r="IO35" s="97"/>
      <c r="IP35" s="97"/>
      <c r="IQ35" s="97"/>
    </row>
    <row r="36" s="7" customFormat="1" ht="23.5" customHeight="1" spans="1:9">
      <c r="A36" s="57">
        <v>8</v>
      </c>
      <c r="B36" s="58" t="s">
        <v>50</v>
      </c>
      <c r="C36" s="59">
        <v>100</v>
      </c>
      <c r="D36" s="59"/>
      <c r="E36" s="59"/>
      <c r="F36" s="46"/>
      <c r="G36" s="46">
        <f t="shared" si="1"/>
        <v>100</v>
      </c>
      <c r="H36" s="56"/>
      <c r="I36" s="90"/>
    </row>
    <row r="37" s="7" customFormat="1" ht="23.5" customHeight="1" spans="1:9">
      <c r="A37" s="57">
        <v>9</v>
      </c>
      <c r="B37" s="58" t="s">
        <v>51</v>
      </c>
      <c r="C37" s="59"/>
      <c r="D37" s="59"/>
      <c r="E37" s="59">
        <v>200</v>
      </c>
      <c r="F37" s="46"/>
      <c r="G37" s="46">
        <f t="shared" si="1"/>
        <v>200</v>
      </c>
      <c r="H37" s="56"/>
      <c r="I37" s="90"/>
    </row>
    <row r="38" s="5" customFormat="1" ht="23.5" customHeight="1" spans="1:247">
      <c r="A38" s="62" t="s">
        <v>52</v>
      </c>
      <c r="B38" s="68" t="s">
        <v>53</v>
      </c>
      <c r="C38" s="41">
        <f t="shared" ref="C38:F38" si="2">SUM(C39:C44)</f>
        <v>0</v>
      </c>
      <c r="D38" s="41">
        <f t="shared" si="2"/>
        <v>0</v>
      </c>
      <c r="E38" s="41">
        <f t="shared" si="2"/>
        <v>0</v>
      </c>
      <c r="F38" s="41">
        <f t="shared" si="2"/>
        <v>2575.25111210722</v>
      </c>
      <c r="G38" s="41">
        <f t="shared" si="1"/>
        <v>2575.25111210722</v>
      </c>
      <c r="H38" s="69"/>
      <c r="I38" s="95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</row>
    <row r="39" s="9" customFormat="1" ht="24.95" customHeight="1" spans="1:251">
      <c r="A39" s="57">
        <v>1</v>
      </c>
      <c r="B39" s="70" t="s">
        <v>54</v>
      </c>
      <c r="C39" s="71"/>
      <c r="D39" s="72"/>
      <c r="E39" s="72"/>
      <c r="F39" s="46">
        <v>1099.08892852062</v>
      </c>
      <c r="G39" s="46">
        <f t="shared" si="1"/>
        <v>1099.08892852062</v>
      </c>
      <c r="H39" s="38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98"/>
      <c r="IO39" s="98"/>
      <c r="IP39" s="98"/>
      <c r="IQ39" s="98"/>
    </row>
    <row r="40" s="9" customFormat="1" ht="24.95" customHeight="1" spans="1:251">
      <c r="A40" s="57">
        <v>2</v>
      </c>
      <c r="B40" s="70" t="s">
        <v>55</v>
      </c>
      <c r="C40" s="71"/>
      <c r="D40" s="72"/>
      <c r="E40" s="72"/>
      <c r="F40" s="46">
        <v>155.601942703617</v>
      </c>
      <c r="G40" s="46">
        <f t="shared" si="1"/>
        <v>155.601942703617</v>
      </c>
      <c r="H40" s="38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98"/>
      <c r="IO40" s="98"/>
      <c r="IP40" s="98"/>
      <c r="IQ40" s="98"/>
    </row>
    <row r="41" s="9" customFormat="1" ht="24.95" customHeight="1" spans="1:251">
      <c r="A41" s="57">
        <v>3</v>
      </c>
      <c r="B41" s="70" t="s">
        <v>56</v>
      </c>
      <c r="C41" s="71"/>
      <c r="D41" s="72"/>
      <c r="E41" s="72"/>
      <c r="F41" s="46">
        <v>349.176979153192</v>
      </c>
      <c r="G41" s="46">
        <f t="shared" si="1"/>
        <v>349.176979153192</v>
      </c>
      <c r="H41" s="38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98"/>
      <c r="IO41" s="98"/>
      <c r="IP41" s="98"/>
      <c r="IQ41" s="98"/>
    </row>
    <row r="42" s="9" customFormat="1" ht="24.95" customHeight="1" spans="1:251">
      <c r="A42" s="57">
        <v>4</v>
      </c>
      <c r="B42" s="70" t="s">
        <v>57</v>
      </c>
      <c r="C42" s="71"/>
      <c r="D42" s="72"/>
      <c r="E42" s="72"/>
      <c r="F42" s="46">
        <v>407.37314234539</v>
      </c>
      <c r="G42" s="46">
        <f t="shared" si="1"/>
        <v>407.37314234539</v>
      </c>
      <c r="H42" s="38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98"/>
      <c r="IO42" s="98"/>
      <c r="IP42" s="98"/>
      <c r="IQ42" s="98"/>
    </row>
    <row r="43" s="9" customFormat="1" ht="24.95" customHeight="1" spans="1:251">
      <c r="A43" s="57">
        <v>5</v>
      </c>
      <c r="B43" s="70" t="s">
        <v>58</v>
      </c>
      <c r="C43" s="71"/>
      <c r="D43" s="72"/>
      <c r="E43" s="72"/>
      <c r="F43" s="46">
        <v>447.617793</v>
      </c>
      <c r="G43" s="46">
        <f t="shared" si="1"/>
        <v>447.617793</v>
      </c>
      <c r="H43" s="38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98"/>
      <c r="IO43" s="98"/>
      <c r="IP43" s="98"/>
      <c r="IQ43" s="98"/>
    </row>
    <row r="44" s="9" customFormat="1" ht="24.95" customHeight="1" spans="1:251">
      <c r="A44" s="57">
        <v>6</v>
      </c>
      <c r="B44" s="70" t="s">
        <v>59</v>
      </c>
      <c r="C44" s="71"/>
      <c r="D44" s="72"/>
      <c r="E44" s="72"/>
      <c r="F44" s="46">
        <v>116.392326384397</v>
      </c>
      <c r="G44" s="46">
        <f t="shared" si="1"/>
        <v>116.392326384397</v>
      </c>
      <c r="H44" s="38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98"/>
      <c r="IO44" s="98"/>
      <c r="IP44" s="98"/>
      <c r="IQ44" s="98"/>
    </row>
    <row r="45" s="1" customFormat="1" ht="24" customHeight="1" spans="1:251">
      <c r="A45" s="62" t="s">
        <v>60</v>
      </c>
      <c r="B45" s="40" t="s">
        <v>61</v>
      </c>
      <c r="C45" s="73"/>
      <c r="D45" s="74"/>
      <c r="E45" s="74"/>
      <c r="F45" s="41">
        <f>SUM(F46:F47)</f>
        <v>9105.0838124854</v>
      </c>
      <c r="G45" s="41">
        <f t="shared" ref="G45:G50" si="3">SUM(C45:F45)</f>
        <v>9105.0838124854</v>
      </c>
      <c r="H45" s="75"/>
      <c r="I45" s="9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97"/>
      <c r="IL45" s="97"/>
      <c r="IM45" s="97"/>
      <c r="IN45" s="97"/>
      <c r="IO45" s="97"/>
      <c r="IP45" s="97"/>
      <c r="IQ45" s="97"/>
    </row>
    <row r="46" ht="24.95" customHeight="1" spans="1:9">
      <c r="A46" s="54">
        <v>1</v>
      </c>
      <c r="B46" s="76" t="s">
        <v>62</v>
      </c>
      <c r="C46" s="77"/>
      <c r="D46" s="78"/>
      <c r="E46" s="78"/>
      <c r="F46" s="46">
        <f>(G6+G38)*5%</f>
        <v>5058.37989582522</v>
      </c>
      <c r="G46" s="46">
        <f t="shared" si="3"/>
        <v>5058.37989582522</v>
      </c>
      <c r="H46" s="56" t="s">
        <v>63</v>
      </c>
      <c r="I46" s="90"/>
    </row>
    <row r="47" ht="24.95" customHeight="1" spans="1:9">
      <c r="A47" s="54">
        <v>2</v>
      </c>
      <c r="B47" s="76" t="s">
        <v>64</v>
      </c>
      <c r="C47" s="77"/>
      <c r="D47" s="78"/>
      <c r="E47" s="78"/>
      <c r="F47" s="46">
        <f>(G6+G38)*4%</f>
        <v>4046.70391666018</v>
      </c>
      <c r="G47" s="46">
        <f t="shared" si="3"/>
        <v>4046.70391666018</v>
      </c>
      <c r="H47" s="56" t="s">
        <v>65</v>
      </c>
      <c r="I47" s="90"/>
    </row>
    <row r="48" s="1" customFormat="1" ht="24.95" customHeight="1" spans="1:251">
      <c r="A48" s="79" t="s">
        <v>66</v>
      </c>
      <c r="B48" s="80" t="s">
        <v>10</v>
      </c>
      <c r="C48" s="81">
        <f>C6+C38+C45</f>
        <v>73631.7471493972</v>
      </c>
      <c r="D48" s="81">
        <f>D6+D38+D45</f>
        <v>23096.619655</v>
      </c>
      <c r="E48" s="81">
        <f>E6+E38+E45</f>
        <v>1863.98</v>
      </c>
      <c r="F48" s="81">
        <f>F6+F38+F45</f>
        <v>11680.3349245926</v>
      </c>
      <c r="G48" s="81">
        <f t="shared" si="3"/>
        <v>110272.68172899</v>
      </c>
      <c r="H48" s="82"/>
      <c r="I48" s="87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97"/>
      <c r="IL48" s="97"/>
      <c r="IM48" s="97"/>
      <c r="IN48" s="97"/>
      <c r="IO48" s="97"/>
      <c r="IP48" s="97"/>
      <c r="IQ48" s="97"/>
    </row>
  </sheetData>
  <mergeCells count="6">
    <mergeCell ref="A1:H1"/>
    <mergeCell ref="A2:F2"/>
    <mergeCell ref="C3:G3"/>
    <mergeCell ref="A3:A4"/>
    <mergeCell ref="B3:B4"/>
    <mergeCell ref="H3:H4"/>
  </mergeCells>
  <printOptions horizontalCentered="1"/>
  <pageMargins left="0.472222222222222" right="0.472222222222222" top="0.790972222222222" bottom="0.393055555555556" header="0.511805555555556" footer="0.511805555555556"/>
  <pageSetup paperSize="9" scale="87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招标控制价清单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李想</cp:lastModifiedBy>
  <dcterms:created xsi:type="dcterms:W3CDTF">2021-06-16T10:11:00Z</dcterms:created>
  <dcterms:modified xsi:type="dcterms:W3CDTF">2021-09-08T01:05:52Z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